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1395" windowWidth="9450" windowHeight="4665" tabRatio="614" activeTab="0"/>
  </bookViews>
  <sheets>
    <sheet name="Отчет за 1 кв. 2016 г " sheetId="1" r:id="rId1"/>
  </sheets>
  <definedNames>
    <definedName name="_xlnm.Print_Titles" localSheetId="0">'Отчет за 1 кв. 2016 г '!$4:$6</definedName>
  </definedNames>
  <calcPr fullCalcOnLoad="1"/>
</workbook>
</file>

<file path=xl/sharedStrings.xml><?xml version="1.0" encoding="utf-8"?>
<sst xmlns="http://schemas.openxmlformats.org/spreadsheetml/2006/main" count="433" uniqueCount="282">
  <si>
    <t>«Организация питания в муниципальных общеобразовательных организациях Озерского городского округа» на 2014 год и на плановый период до 2016 года» (УО)</t>
  </si>
  <si>
    <t>Наименование муниципальной программы, мероприятий программы, подпрограммы</t>
  </si>
  <si>
    <t>% выполнения от плана года</t>
  </si>
  <si>
    <t>Стипендиальная поддержка одаренных детей, обучающихся в МБОУ ДОД «ДМШ №2»</t>
  </si>
  <si>
    <t>16.1</t>
  </si>
  <si>
    <t>16.2</t>
  </si>
  <si>
    <t xml:space="preserve">Предоставление субсидий общеобразовательным организациям на организацию школьного питания </t>
  </si>
  <si>
    <t>«Разработка градостроительной документации на территории Озерского городского округа Челябинской области» на 2014-2016 годы (УАиГ)</t>
  </si>
  <si>
    <t>Развитие системы поддержки одаренных детей и талантливой молодежи</t>
  </si>
  <si>
    <t>Предоставление субсидий на проведение образовательными учреждениями  дополнительного образования муниципальных массовых мероприятий художественно-эстетической, физкультурно-спортивной, интеллектуальной, эколого-биологической, технической, военно-патриотической направленностей, утвержденных приказами Управления образования</t>
  </si>
  <si>
    <t xml:space="preserve">Предоставление субсидий на организацию участия обучающихся образовательных учреждений  дополнительного образования в региональных, межрегиональных всероссийских, международных массовых мероприятиях художественно-эстетической, физкультурно-спортивной, интеллектуальной, эколого-биологической, технической, военно-патриотической направленностей </t>
  </si>
  <si>
    <t>Повышение доступности образования для лиц с ограниченными возможностями здоровья и инвалидов, социальная поддержка детей</t>
  </si>
  <si>
    <t>Формирование здоровьесберегающих и безопасных условий организации образовательного процесса</t>
  </si>
  <si>
    <t xml:space="preserve">«Энергосбережение и повышение энергетической эффективности Озерского городского округа Челябинской области» на 2014 - 2020 годы </t>
  </si>
  <si>
    <t xml:space="preserve">Организация работ по перемещению, хранению бесхозяйных автотранспортных средств </t>
  </si>
  <si>
    <t>Проведение лекций, бесед  профилактического характера для молодежи</t>
  </si>
  <si>
    <t>«Поддержка и развитие малого и среднего предпринимательства в Озерском городском округе» на 2014 год и на плановый период 2015 и 2016 годов» (ОРПиПР)</t>
  </si>
  <si>
    <t>Предоставление субсидий субъектам малого и среднего предпринимательства на возмещение затрат по приобретению оборудования в целях создания и (или) развития, и (или) модернизации производства товаров (работ, услуг)</t>
  </si>
  <si>
    <t>Организация и проведение молодежных  конкурсов, фестивалей, смотров, турниров, праздников, акций</t>
  </si>
  <si>
    <t>6.1</t>
  </si>
  <si>
    <t>Начальник Управления по финансам</t>
  </si>
  <si>
    <t>Организация проведения кадастровых работ в отношении земельных участков, которые после разграничения государственной собственности на землю будут отнесены к муниципальной собственности</t>
  </si>
  <si>
    <t>Управление капитального строительства и благоустройства</t>
  </si>
  <si>
    <t xml:space="preserve">Фактическое выполнение мероприятий программы за отчетный период (тыс.руб.) </t>
  </si>
  <si>
    <t xml:space="preserve">Кассовое исполнение мероприятий программы за отчетный период (тыс.руб.) </t>
  </si>
  <si>
    <t>15</t>
  </si>
  <si>
    <t>2</t>
  </si>
  <si>
    <t>1.3</t>
  </si>
  <si>
    <t>2.2</t>
  </si>
  <si>
    <t>Управление культуры</t>
  </si>
  <si>
    <t>Согласовано:</t>
  </si>
  <si>
    <t>11</t>
  </si>
  <si>
    <t>3.1</t>
  </si>
  <si>
    <t>4.1</t>
  </si>
  <si>
    <t>1.4</t>
  </si>
  <si>
    <t>13</t>
  </si>
  <si>
    <t>4</t>
  </si>
  <si>
    <t>5</t>
  </si>
  <si>
    <t>2.1</t>
  </si>
  <si>
    <t>Всего</t>
  </si>
  <si>
    <t>в том числе по источникам</t>
  </si>
  <si>
    <t>12</t>
  </si>
  <si>
    <t>17</t>
  </si>
  <si>
    <t>14</t>
  </si>
  <si>
    <t>10</t>
  </si>
  <si>
    <t>3</t>
  </si>
  <si>
    <t>6</t>
  </si>
  <si>
    <t>1</t>
  </si>
  <si>
    <t>1.1</t>
  </si>
  <si>
    <t>1.2</t>
  </si>
  <si>
    <t>16</t>
  </si>
  <si>
    <t xml:space="preserve">ИТОГО: </t>
  </si>
  <si>
    <t>Внебюд-жетные средства</t>
  </si>
  <si>
    <t>1.5</t>
  </si>
  <si>
    <t>5.1</t>
  </si>
  <si>
    <t>4.2</t>
  </si>
  <si>
    <t>Финансовая поддержка субъектов малого и среднего предпринимательства</t>
  </si>
  <si>
    <t>Подготовка и организация конкурсов и аукционов по продаже права на заключение договоров аренды земельных участков</t>
  </si>
  <si>
    <t>Пляж "Молодежный" (10877 кв.м.)</t>
  </si>
  <si>
    <t xml:space="preserve">Пляж "Дальний" (23621кв.м.) </t>
  </si>
  <si>
    <t>7.1</t>
  </si>
  <si>
    <t>7.2</t>
  </si>
  <si>
    <t>3.2</t>
  </si>
  <si>
    <t>3.3</t>
  </si>
  <si>
    <t>3.4</t>
  </si>
  <si>
    <t>6.2</t>
  </si>
  <si>
    <t>18</t>
  </si>
  <si>
    <t>19</t>
  </si>
  <si>
    <t>20</t>
  </si>
  <si>
    <t>Подпрограмма "Оказание молодым семьям государственной поддержки для улучшения жилищных условий" (УЖКХ)</t>
  </si>
  <si>
    <t>8</t>
  </si>
  <si>
    <t>24</t>
  </si>
  <si>
    <t>25</t>
  </si>
  <si>
    <t>Управление жилищно-коммунального хозяйства (МУ "Социальная сфера")</t>
  </si>
  <si>
    <t>1.6</t>
  </si>
  <si>
    <t>1.7</t>
  </si>
  <si>
    <t>Управление по делам ГО и ЧС</t>
  </si>
  <si>
    <t>5.2</t>
  </si>
  <si>
    <t>2.3</t>
  </si>
  <si>
    <t>2.4</t>
  </si>
  <si>
    <t>Отсыпка песком</t>
  </si>
  <si>
    <t>26</t>
  </si>
  <si>
    <t>Пляж "Колибри" (7500 кв.м.)</t>
  </si>
  <si>
    <t>№  п./п.</t>
  </si>
  <si>
    <t>Е.Б. Соловьева</t>
  </si>
  <si>
    <t>"Снижение рисков и смягчение последствий чрезвычайных ситуаций природного и техногенного характера в Озерском городском округе Челябинской области на 2014 - 2016 годы (ГО и ЧС)</t>
  </si>
  <si>
    <t xml:space="preserve">Создание и поддержание в работоспособном состоянии системы централизованного оповещения округа </t>
  </si>
  <si>
    <t>27</t>
  </si>
  <si>
    <t>Поставка и транспортировка природного газа для Мемориального комплекса «Вечный огонь»</t>
  </si>
  <si>
    <t xml:space="preserve">«Поддержка одаренных детей, обучающихся в учреждениях дополнительного образования,
подведомственных Управлению культуры администрации Озерского городского округа» на 2014 год и плановый период 2015 - 2016 годов (УК)
</t>
  </si>
  <si>
    <t>Стипендиальная поддержка одаренных детей, обучающихся в МБОУ ДОД «ДМШ №1»</t>
  </si>
  <si>
    <t>Стипендиальная поддержка одаренных детей, обучающихся в МБОУ ДОД «ДХШ»</t>
  </si>
  <si>
    <t>Стипендиальная поддержка одаренных детей, обучающихся в МБОУ ДОД «ДШИ»</t>
  </si>
  <si>
    <t>Средства бюджета округа</t>
  </si>
  <si>
    <t>Межбюд-жетные трансфер-ты из федераль-ного бюджета</t>
  </si>
  <si>
    <t>Межбюд-жетные трансфер-ты из областного бюджета</t>
  </si>
  <si>
    <t>Межбюд-жетные трансферты из федераль-ного бюджета</t>
  </si>
  <si>
    <t xml:space="preserve">Предоставление молодым семьям социальных выплат в форме свидетельств на приобретение жилья </t>
  </si>
  <si>
    <t xml:space="preserve">«Обустройство территории пляжей Озерского городского округа для организации досуга населения» на 2014 - 2016 годы  </t>
  </si>
  <si>
    <t>Санитарное содержание и обслуживание территории</t>
  </si>
  <si>
    <t>Исследования воды и песка</t>
  </si>
  <si>
    <t>Вывоз и захоронение твердых бытовых отходов</t>
  </si>
  <si>
    <t>Содержание медицинского персонала</t>
  </si>
  <si>
    <t>Приобретение медицинских аптечек, средств гигиены</t>
  </si>
  <si>
    <t>2.5</t>
  </si>
  <si>
    <t>Пляж "Нептун" (11384 кв.м.)</t>
  </si>
  <si>
    <t>3.5</t>
  </si>
  <si>
    <t>Пляж по адресу ул.Набережная,21 (1251кв.м.)</t>
  </si>
  <si>
    <t>Пляж по адресу мкр.Заозерный,4 (6431кв.м.)</t>
  </si>
  <si>
    <t>Пляж "Восточный" в пос. Метлино (1556 кв.м.)</t>
  </si>
  <si>
    <t>7</t>
  </si>
  <si>
    <t>Пляж "Южный" в пос. Новогорный (953 кв.м.)</t>
  </si>
  <si>
    <t xml:space="preserve">«Разграничение государственной собственности на землю и обустройство земель» на 2014-2016 годы (УИО) </t>
  </si>
  <si>
    <t xml:space="preserve">«Пожарная безопасность муниципальных учреждений  и выполнение первичных мер пожарной безопасности на территории Озерского городского округа» на 2014-2016 годы </t>
  </si>
  <si>
    <t>9</t>
  </si>
  <si>
    <t>Устройство противопожарных разрывов около поселка Бижеляк, железнодорожный разъезд, поселка Татыш, железнодорожная станция, деревни Селезни, поселка Метлино, поселка Новогорный</t>
  </si>
  <si>
    <t>«Развитие муниципальной службы в Озерском городском округе Челябинской области» на 2014 - 2016 годы (ОКиМС)</t>
  </si>
  <si>
    <t>«Социальная поддержка населения Озерского городского округа» на 2014 год и плановый период 2015 - 2016 гг. (УСЗН)</t>
  </si>
  <si>
    <t>Оказание единовременной материальной помощи по индивидуальным обращениям</t>
  </si>
  <si>
    <t>Выплата компенсации расходов на оплату стоимости проезда на автомобильном транспорте, относящегося к категории такси, до социально значимых объектов инфраструктуры Озерского городского округа, утвержденных постановлением администрации округа, и обратно</t>
  </si>
  <si>
    <t>Предоставление ежемесячного денежного содержания</t>
  </si>
  <si>
    <t>Выплата социального пособия на погребение</t>
  </si>
  <si>
    <t>Предоставление бесплатного горячего питания в организациях общественного питания</t>
  </si>
  <si>
    <t xml:space="preserve">Компенсация стоимости проездного билета для проезда на городском и пригородном автомобильном транспорте общего пользования </t>
  </si>
  <si>
    <t xml:space="preserve">Прочие расходы (транспортные расходы, на проведение праздничных мероприятий, приобретение подарков и сувениров) </t>
  </si>
  <si>
    <t>Приобретение средств реабилитации (кресло-коляски, трости, костыли и т.д.) для пункта проката и «Школы реабилитации», материально-техническое оснащение зала лечебной физкультуры и комнаты психологической разгрузки в МУ «Комплексный центр»</t>
  </si>
  <si>
    <t>«Развитие образования в Озерском городском округе» на 2014-2018 годы (УО)</t>
  </si>
  <si>
    <t>Развитие инфраструктуры образовательных учреждений</t>
  </si>
  <si>
    <t>Поддержка и развитие образовательных учреждений</t>
  </si>
  <si>
    <t>Поддержка и развитие профессионального мастерства педагогических работников</t>
  </si>
  <si>
    <t>Предоставление субсидий на оказание единовременной материальной помощи молодым специалистам образовательных учреждений</t>
  </si>
  <si>
    <t xml:space="preserve">Предоставление субсидий на проведение муниципального конкурса «Педагог года» </t>
  </si>
  <si>
    <t>Обеспечение деятельности по реализации муниципальной программы «Социальная поддержка населения Озерского городского округа»</t>
  </si>
  <si>
    <t>Компенсация стоимости ученического проездного билета для проезда на городском автомобильном транспорте общего пользования (ежемесячно)</t>
  </si>
  <si>
    <t xml:space="preserve">Предоставление субсидий на организацию отдыха детей в летних оздоровительных лагерях «Орленок», «Звездочка», «Отважных», отправку детей в трудовой лагерь «Приморский» </t>
  </si>
  <si>
    <t>Предоставление субсидий на организацию отдыха детей в летнем оздоровительном лагере «МБСЛШ им. Ю.А. Гагарина»</t>
  </si>
  <si>
    <t>Предоставление субсидий на организацию оздоровительных лагерей с дневным пребыванием детей на базе общеобразовательных учреждений</t>
  </si>
  <si>
    <t>Предоставление субсидий на организацию временных рабочих мест для подростков и молодежи, в том числе для детей из группы  риска (находящихся в трудной жизненной ситуации)</t>
  </si>
  <si>
    <t>Предоставление субсидий на организацию летнего отдыха одаренных детей и подростков с выездом в другие районы Челябинской области и субъекты РФ</t>
  </si>
  <si>
    <t>Проведение лабораторных исследований компонентов окружающей среды</t>
  </si>
  <si>
    <t xml:space="preserve">Предоставление субсидий на развитие материально-технической базы дошкольных образовательных учреждений, развитие предметных лабораторий </t>
  </si>
  <si>
    <t>«Противодействие злоупотреблению наркотическими средствами и их незаконному обороту в Озерском городском округе» на 2014 год и плановый период 2015-2016 годов (УФКиС)</t>
  </si>
  <si>
    <t>Проведение конференции педагогических работников городского округа</t>
  </si>
  <si>
    <t>Повышение квалификации по программе 72 и более часов</t>
  </si>
  <si>
    <t xml:space="preserve">Повышение квалификации на краткосрочных курсах </t>
  </si>
  <si>
    <t>Строительство теплосети ДУ-400 мм по ул.Строительной в г. Озерске</t>
  </si>
  <si>
    <t>Капитальный ремонт и реконструкция сетей наружного освещения на территории Озерского городского округа</t>
  </si>
  <si>
    <t>Капитальный ремонт здания СК "Строитель" по ул.Кирова, 16 "А" в г. Озерске Челябинской области</t>
  </si>
  <si>
    <t>Устройство отвода ливневых сточных вод с территории в районе старого кладбища по ул.Октябрьской в г. Озерске (ПИР, СМР)</t>
  </si>
  <si>
    <t>Замена существующих дорожных знаков  на знаки с повышенной яркостью (с флуоресцентным покрытием) на территории Озерского городского округа</t>
  </si>
  <si>
    <t>Изготовление листовок, памяток по тематике противодействия экстремизму. (МКУК «ЦБС»)</t>
  </si>
  <si>
    <t>"Профилактика экстремизма, минимизация и (или) ликвидация последствий проявлений экстремизма" на территории Озерского городского округа (УК)</t>
  </si>
  <si>
    <t>Проведение лекций, бесед  профилактического характера для молодежи по способам  противодействия распространению ВИЧ-СПИД</t>
  </si>
  <si>
    <t>«Капитальные вложения по строительству и реконструкции, проведение проектно-изыскательских работ и капитального ремонта объектов жилищно-коммунальной  и социальной сферы Озерского городского округа» на 2014 год и на плановый период 2015-2016 годов (УКСиБ)</t>
  </si>
  <si>
    <t>"Сохранение и использование историко-культурного наследия Озерского городского округа" на 2014 год и плановый период 2015 - 2016 годов (УКСиБ)</t>
  </si>
  <si>
    <t>8.1</t>
  </si>
  <si>
    <t>8.2</t>
  </si>
  <si>
    <t>15.2</t>
  </si>
  <si>
    <t>Изготовление и приобретение средств наглядной агитации (плакатов) по вопросам противодействия преступлениям и правонарушениям</t>
  </si>
  <si>
    <t>Управление образования</t>
  </si>
  <si>
    <t xml:space="preserve">реализации муниципальных программ Озерского городского округа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</si>
  <si>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ОТЧЕТ (ИНФОРМАЦИЯ)                                                                                                                                                                                                                                                                о </t>
  </si>
  <si>
    <t>«Профилактика преступлений и правонарушений на территории Озерского городского округа» на 2015 год и на плановый период 2016 и 2017 годов (Администрация ОГО (Служба по безопасности)</t>
  </si>
  <si>
    <t xml:space="preserve">Предоставление субсидий субъектам малого и среднего предпринимательства на возмещение затрат на уплату процентов по кредитам </t>
  </si>
  <si>
    <t xml:space="preserve">Предоставление субсидий субъектам малого и среднего предпринимательства на возмещение затрат на уплату первого взноса (аванса) по договорам лизинга </t>
  </si>
  <si>
    <t>Предоставление субсидий на проведение ремонтных работ по обеспечению выполнения требований к санитарно-бытовым условиям и охране здоровья обучающихся (в т.ч составление проектно-сметной документации и проведение экспертизы)</t>
  </si>
  <si>
    <t>Предоставление субсидий на развитие городской образовательной информационной системы, интегрированной в областное образовательное пространство, аттестация компьютерного оборудования, Предоставление субсидий на оснащение (оборудование) пунктов проведения государственной итоговой аттестации обучающихся в форме единого государственного экзамена</t>
  </si>
  <si>
    <t>Предоставление субсидии на иные цели  для проведения мероприятий по созданию условий в общеобразовательных организациях для инклюзивного образования детей-инвалидов</t>
  </si>
  <si>
    <t>Предоставление субсидий на обеспечение комплексной безопасности (в т.ч составление проектно-сметной документации по реконструкции детских пришкольных площадок, мероприятия по противопожарной защищенности)</t>
  </si>
  <si>
    <t>Развитие инфраструктуры и материально-технической базы Управления образования</t>
  </si>
  <si>
    <t xml:space="preserve">"Благоустройство Озерского городского округа" на 2014 год и на плановый период до 2015-2016 г.г. </t>
  </si>
  <si>
    <t xml:space="preserve">«Противодействие распространению ВИЧ-СПИД в Озерском городском округе» на 2015 год и на плановый период 2016-2017 годов (УФКиС)
</t>
  </si>
  <si>
    <t>«Организация летнего отдыха, оздоровления, занятости детей и подростков Озерского городского округа» на 2014 год и на плановый период до 2016 года (УО)</t>
  </si>
  <si>
    <t>"Оздоровление экологической обстановки на территории Озерского городского округа" на 2014 год и на плановый период до 2016 года (Администрация ОГО (Отдел охраны окружающей среды))</t>
  </si>
  <si>
    <t>10.1</t>
  </si>
  <si>
    <t>10.2</t>
  </si>
  <si>
    <t>14.1</t>
  </si>
  <si>
    <t>14.2</t>
  </si>
  <si>
    <t>14.3</t>
  </si>
  <si>
    <t>Строительство кабельной трассы 6кВт от ЦРП-3А до РП7 и от ЦРП-3А до точки врезки в районе технологического моста ул.Челябинская, г. Озерск Челябинской области, (ПИР)</t>
  </si>
  <si>
    <t>Строительство газопровода низкого давления от ГРПШ-13 по деревне Новая Теча, (ПИР)</t>
  </si>
  <si>
    <t>Городское  кладбище (2-я очередь) ул.Березовая, д.16,г.Озерск Челябинской области,( ПИР)</t>
  </si>
  <si>
    <t xml:space="preserve">за 1 квартал 2016 года </t>
  </si>
  <si>
    <t xml:space="preserve">Финансирование, утвержденное в программе                                                  на 2016 год (тыс.руб.)                                                </t>
  </si>
  <si>
    <t>Предоставление субсидий на возмещение затрат общественным организациям инвалидов, общественным организациям ветеранов (пенсионеров), связанных с осуществлением деятельности, направленной на решение социальных вопросов, в соответствии с уставными целями</t>
  </si>
  <si>
    <t>Предоставление субсидий на увеличение количества групп (создание дополнительных мест) в действующих детских садах за счет рационализации сети дошкольных образовательных учреждений, более полного использования проектной мощности зданий, реконструкции групповых помещений (приобретения оборудования, ремонт)</t>
  </si>
  <si>
    <t xml:space="preserve">Проведение мероприятий, направленных на осуществление мер по энергосбережению (установка оконных блоков из ПВХ) </t>
  </si>
  <si>
    <t xml:space="preserve">в том числе остатки финансирования 2015 года </t>
  </si>
  <si>
    <t>в том числе остатки финансирования 2015 года</t>
  </si>
  <si>
    <t>Обеспечение деятельности добровольной народной дружины «Озерская»</t>
  </si>
  <si>
    <t>Уплата взносов на капитальный ремонт общего имущества в многоквартирных домах, расположенных на территории Озерского городского округа, в части муниципального жилищного фонда</t>
  </si>
  <si>
    <t>«Капитальный ремонт многоквартирных домов» на 2014 год и на плановый период до 2016 года» (УЖКХ)</t>
  </si>
  <si>
    <t>Капитальный ремонт канализационно-очистных сооружений по ул. Кызылташская, 11, г. Озерск Челябинской области, (ПИР)</t>
  </si>
  <si>
    <t>Реконструкция  теплосети от ТК-25/18 до ТК- 26/3 с реконструкцией тепловой камеры ТК-25/18, г. Озерск Челябинской области, (ПИР)</t>
  </si>
  <si>
    <t>Ремонт улицы Челябинская от проспекта Ленина до улицы Космонавтов в г. Озерске Челябинской области</t>
  </si>
  <si>
    <t>Ремонт Татышского шоссе  от первого ж/д переезда до пос. Татыш, в т. ч. ПИР</t>
  </si>
  <si>
    <t>Ремонт Метлинского шоссе, в том числе ПИР</t>
  </si>
  <si>
    <t>Капитальный ремонт напорного коллектора Дy 700 мм в районе гаражей ВНИПИЭТ в г. Озерск Челябинской области</t>
  </si>
  <si>
    <t>Строительство ул.Береговая в 15 микрорайоне г. Озерска</t>
  </si>
  <si>
    <t>Реконструкция Дворца спорта по ул.Кирова, 16 «А» в г.Озерске Челябинской области, (ПИР)</t>
  </si>
  <si>
    <t>Капитальный ремонт сетей  водоснабжения по ул. Ленина, мкр. Энергетик, поселок Новогорный</t>
  </si>
  <si>
    <t>Монтаж пожарной сигнализации и кабеля связи для выведения сигнала пожарной сигнализации на пульт, установленный на проходной МКУ «УКС ОГО» улица Кыштымская, 46</t>
  </si>
  <si>
    <t>Монтаж системы оповещения людей о пожаре МКУ «УКС ОГО» улица Кыштымская, 46</t>
  </si>
  <si>
    <t>Монтаж пожарной сигнализации Управление КС и Б администрации ОГО, улица Индустриальная, 3</t>
  </si>
  <si>
    <t xml:space="preserve">Монтаж системы АПС с выводом на центральный пульт МБДОУ ДС № 1
</t>
  </si>
  <si>
    <t>Монтаж системы оповещения МБДОУ ДС № 8</t>
  </si>
  <si>
    <t>Монтаж системы АПС с выводом на центральный пульт МБДОУ ДС№ 10</t>
  </si>
  <si>
    <t>Монтаж системы АПС с выводом на центральный пульт МБДОУ ДС ЦРР № 15</t>
  </si>
  <si>
    <t>Монтаж системы АПС с выводом на центральный пульт МБДОУ ДС № 26</t>
  </si>
  <si>
    <t>Монтаж системы АПС с выводом на центральный пульт МБДОУ ДС№ 27</t>
  </si>
  <si>
    <t>Монтаж системы АПС с выводом на центральный пульт МБДОУ ДС № 43</t>
  </si>
  <si>
    <t>Приобретение и монтаж оборудования КСЭОН, создание линий и каналов связи</t>
  </si>
  <si>
    <t>Проведение спартакиады по военно-прикладным видам спорта среди допризывной молодежи (МБУ ДО «ДТДиМ»)</t>
  </si>
  <si>
    <t>Администрация ОГО (Служба по делам молодежи)</t>
  </si>
  <si>
    <t>12.1</t>
  </si>
  <si>
    <t>12.2</t>
  </si>
  <si>
    <t>Субсидия на организацию участия молодежи Озерского городского округа, творческих коллективов в мероприятиях областного и Российского уровня (МБСЛШ им. Ю.А. Гагарина)</t>
  </si>
  <si>
    <t>12.3</t>
  </si>
  <si>
    <t>Субсидия на проведение городского праздника «День молодежи» (МБУ «КДЦ»)</t>
  </si>
  <si>
    <t>Субсидия на проведение городского мероприятия «Фестиваль сельской молодежи» (МБУ ДК «Синегорье»)</t>
  </si>
  <si>
    <t>Субсидия на проведение городского мероприятия «День студента» (МБУ «КДЦ»)</t>
  </si>
  <si>
    <t xml:space="preserve">«Молодежь Озерска» на 2014 год и на плановый период до 2016 года </t>
  </si>
  <si>
    <t>Реконструкция здания под детский сад по ул. Музрукова, 26 «А», г. Озерск Челябинской области, в т. ч. ПИР</t>
  </si>
  <si>
    <t>Ремонт проспекта Ленина по Кыштымский перекресток в г. Озерске Челябинской области</t>
  </si>
  <si>
    <t>Установка счетного устройства на газоснабжение мемориала «Вечный огонь»</t>
  </si>
  <si>
    <t>Капитальный ремонт и ремонт дворовых территорий многоквартирных домов, проездов к дворовым территориям многоквартирных домов Озерского городского округа</t>
  </si>
  <si>
    <t>Обустройство пешеходного перехода в районе МБОУ СОШ № 24 по ул. Лермонтова, 19 (устройство пешеходных ограждений, светофоров типа Т.7)</t>
  </si>
  <si>
    <t>Обустройство пешеходного перехода в районе МБОУ СОШ № 27 по ул. Горная, 10 (устройство светофоров типа Т.7)</t>
  </si>
  <si>
    <t>Обустройство пешеходного перехода в районе МБСКОУ СКОШ № 29 по ул Музрукова, 34 (устройство искусственных неровностей, пешеходных ограждений, светофоров типа Т.7, дублирующих дорожных знаков 5.19.1/5.19.2 на флуоресцентной пленке желто-зеленого цвета)</t>
  </si>
  <si>
    <t>Обустройство пешеходного перехода в районе МБОУ СОШ  № 30  по ул. Советская, 44 (устройство искусственных неровностей, светофоров типа Т.7)</t>
  </si>
  <si>
    <t>Обустройство пешеходного перехода в районе МБОУ СОШ № 32  по ул. Герцена, 13 в (устройство искусственных неровностей, пешеходных ограждений, светофоров типа Т.7)</t>
  </si>
  <si>
    <t>Обустройство пешеходного перехода районе  МБСКОУ «Школа-интернат № 37» по ул. Музрукова, 32 в (устройство пешеходных ограждений, светофоров типа Т.7)</t>
  </si>
  <si>
    <t>1.8</t>
  </si>
  <si>
    <t>Обустройство пешеходного перехода в районе МБОУ «Лицей № 39» по ул. Уральская, 15 (устройство искусственных неровностей, пешеходных ограждений, светофоров типа Т.7)</t>
  </si>
  <si>
    <t>1.9</t>
  </si>
  <si>
    <t>Обустройство пешеходного перехода в районе МБОУ СОШ № 41 (начальные классы) по ул.8 Марта, 6  пос. Новогорный (устройство пешеходных ограждений, светофоров типа Т.7)</t>
  </si>
  <si>
    <t>1.10</t>
  </si>
  <si>
    <t xml:space="preserve">Обустройство пешеходного перехода в районе МБУ «Дом-интернат для умственно отсталых детей» по  ул. Блюхера, 6 (устройство искусственных неровностей, пешеходных ограждений, светофоров типа Т.7)            </t>
  </si>
  <si>
    <t>1.11</t>
  </si>
  <si>
    <t>Обустройство пешеходного перехода по ул. Дзержинского, 53 (устройство искусственных неровностей, пешеходных ограждений, светофоров типа Т.7,  дублирующих дорожных знаков 5.19.1 на флуоресцентной пленке желто-зеленого цвета)</t>
  </si>
  <si>
    <t>1.12</t>
  </si>
  <si>
    <t>Обустройство пешеходного перехода по пр. Карла Маркса, 8 (устройство искусственных неровностей, пешеходных ограждений, светофоров типа Т.7, дублирующих дорожных знаков 5.19.1/5.19.2 на флуоресцентной пленке желто-зеленого цвета)</t>
  </si>
  <si>
    <t>1.13</t>
  </si>
  <si>
    <t>Обустройство пешеходного перехода по пр. Карла Маркса, 20 (устройство искусственных неровностей, пешеходных ограждений, светофоров типа Т.7, дублирующих дорожных знаков 5.19.1/5.19.2 на флуоресцентной пленке желто-зеленого цвета)</t>
  </si>
  <si>
    <t>1.14</t>
  </si>
  <si>
    <t>Устройство регулируемого пешеходного перехода в районе МБОУ СОШ № 22  по ул. Южная, 15 (устройство искусственных неровностей, пешеходных ограждений, светофоров типа Т.7, дорожных знаков 5.19.1/5.19.2 на флуоресцентной пленке желто-зеленого цвета)</t>
  </si>
  <si>
    <t>1.15</t>
  </si>
  <si>
    <t>Устройство регулируемого пешеходного перехода в районе МБОУ СОШ № 25 по ул. Матросова, 12 (устройство искусственных неровностей, пешеходных ограждений, светофоров типа Т.7, дорожных знаков 5.19.1/5.19.2 на флуоресцентной пленке желто-зеленого цвета)</t>
  </si>
  <si>
    <t>1.16</t>
  </si>
  <si>
    <t>Устройство регулируемого пешеходного перехода на перекрестке ул. Менделеева и ул. Свердлова в районе МБОУ СОШ № 32  (устройство искусственных неровностей, пешеходных ограждений, светофоров типа Т.7, дорожных знаков 5.19.1/5.19.2 на флуоресцентной пленке желто-зеленого цвета)</t>
  </si>
  <si>
    <t>1.17</t>
  </si>
  <si>
    <t>Устройство  регулируемого пешеходного перехода в районе МБОУ СОШ № 35 по ул. Центральная пос. Метлино (устройство пешеходных ограждений, светофоров типа Т.7, дорожных знаков 5.19.1/5.19.2 на флуоресцентной пленке желто-зеленого цвета)</t>
  </si>
  <si>
    <t>1.18</t>
  </si>
  <si>
    <t>Установка дублирующих дорожных знаков 5.19.1 на флуоресцентной пленке желто-зеленого цвета</t>
  </si>
  <si>
    <t xml:space="preserve">«Повышение безопасности дорожного движения на территории Озерского городского округа» на 2014 - 2016 годы (УКСиБ)  </t>
  </si>
  <si>
    <t>15.1</t>
  </si>
  <si>
    <t>Устройство контейнерной площадки для сбора мусора по ул. Уральская,7</t>
  </si>
  <si>
    <t>"Капитальный ремонт учреждений социальной сферы" Озерского городского округа на 2014 - 2016 годы (УЖКХ (МУ "Социальная сфера"))</t>
  </si>
  <si>
    <t>Ремонт фасада здания ул. Уральская,3</t>
  </si>
  <si>
    <t>Ремонт фасада здания ул. ул. Мендлеева,10</t>
  </si>
  <si>
    <t>Предоставление субсидий на организацию экскурсий, походов, сплавов, экспедиций, учебно-тренировочных сборов  с детьми и подростками. Организация работы археологической, геологической  и поисковой экспедиций</t>
  </si>
  <si>
    <t xml:space="preserve">Предоставление субсидий на организацию отдыха воспитанников МБОУ «Детский дом» в загородных лагерях </t>
  </si>
  <si>
    <t>Внесение изменений в Генеральный план Озерского городского округа</t>
  </si>
  <si>
    <t>Замена прямого и обратного трубопровода отопления на первом этаже в зрительном зале МБУ ДК «Синегорье»</t>
  </si>
  <si>
    <t>Замена ламп накаливания на светодиодные в здании МБУ ДК «Синегорье»</t>
  </si>
  <si>
    <t>Частичный ремонт системы отопления в здании МБОУ ДОД «ДМШ № 2»</t>
  </si>
  <si>
    <t>Замена окон на стеклопакеты в читальном зале МКУК «ЦБС»</t>
  </si>
  <si>
    <t>Замена водосчетчиков в здании МБОУ ДОД «ДШИ»</t>
  </si>
  <si>
    <t>Установка системы видеонаблюдения здания МБУК ОТДиК "Наш дом"</t>
  </si>
  <si>
    <t>Подпрограмма "Мероприятия по переселению граждан из жилищного фонда, признанного непригодным для проживания" (УИО)</t>
  </si>
  <si>
    <t>Приобретение благоустроенных жилых помещений для переселения граждан из аварийного жилищного фонда, выплата выкупной стоимости собственникам</t>
  </si>
  <si>
    <t>21</t>
  </si>
  <si>
    <t>22</t>
  </si>
  <si>
    <t>23</t>
  </si>
  <si>
    <t>«Доступное и комфортное жилье - гражданам России» в Озерском городском округе» на 2014 - 2017 годы - всего, в т.ч. по подпрограммам:</t>
  </si>
  <si>
    <t>в том числе остатки финансирования по переходящим объектам с 2015 года</t>
  </si>
  <si>
    <t>Ликвидация несанкционированных свалок на территории Озерского городского округа</t>
  </si>
  <si>
    <t>Размещение в средствах массовой информации статей о мероприятиях, проводимых в рамках противодействия экстремизму (МКУК «ЦБС»)</t>
  </si>
  <si>
    <t xml:space="preserve">"Профилактика терроризма, минимизация и (или) ликвидация последствий проявлений терроризма на территории  Озерского городского округа" (УК) </t>
  </si>
  <si>
    <t>Завершение восстановления коллектора Ду 700 мм, по адресу: ул. Дзержинского 35 (капитальный ремонт), в т. ч. ПИР</t>
  </si>
  <si>
    <t>И.о. начальника Управления экономики</t>
  </si>
  <si>
    <t>Е.А. Каюрина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</si>
</sst>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_(* #,##0.00_);_(* \(#,##0.00\);_(* &quot;-&quot;??_);_(@_)"/>
    <numFmt numFmtId="174" formatCode="_(* #,##0_);_(* \(#,##0\);_(* &quot;-&quot;_);_(@_)"/>
    <numFmt numFmtId="175" formatCode="#,##0.000&quot;р.&quot;"/>
    <numFmt numFmtId="176" formatCode="#,##0.000"/>
    <numFmt numFmtId="177" formatCode="#,##0.00_ ;[Red]\-#,##0.00\ "/>
    <numFmt numFmtId="178" formatCode="#,##0.0000"/>
    <numFmt numFmtId="179" formatCode="#,##0.00000"/>
    <numFmt numFmtId="180" formatCode="#,##0.0"/>
    <numFmt numFmtId="181" formatCode="0.000%"/>
    <numFmt numFmtId="182" formatCode="0.0000%"/>
    <numFmt numFmtId="183" formatCode="0.0%"/>
    <numFmt numFmtId="184" formatCode="#,##0.000000"/>
    <numFmt numFmtId="185" formatCode="#,##0.0000000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i/>
      <u val="single"/>
      <sz val="9"/>
      <name val="Times New Roman"/>
      <family val="1"/>
    </font>
    <font>
      <sz val="9"/>
      <name val="Times New Roman CYR"/>
      <family val="0"/>
    </font>
    <font>
      <i/>
      <sz val="9"/>
      <name val="Times New Roman CYR"/>
      <family val="0"/>
    </font>
    <font>
      <sz val="8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08">
    <xf numFmtId="0" fontId="0" fillId="0" borderId="0" xfId="0" applyAlignment="1">
      <alignment/>
    </xf>
    <xf numFmtId="0" fontId="5" fillId="0" borderId="0" xfId="0" applyFont="1" applyFill="1" applyAlignment="1">
      <alignment/>
    </xf>
    <xf numFmtId="2" fontId="7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164" fontId="4" fillId="0" borderId="0" xfId="0" applyNumberFormat="1" applyFont="1" applyFill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24" borderId="14" xfId="54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24" borderId="10" xfId="54" applyFont="1" applyFill="1" applyBorder="1" applyAlignment="1">
      <alignment horizontal="center" vertical="center"/>
      <protection/>
    </xf>
    <xf numFmtId="49" fontId="6" fillId="0" borderId="10" xfId="54" applyNumberFormat="1" applyFont="1" applyBorder="1" applyAlignment="1">
      <alignment horizontal="center" vertical="center" wrapText="1"/>
      <protection/>
    </xf>
    <xf numFmtId="49" fontId="6" fillId="0" borderId="11" xfId="54" applyNumberFormat="1" applyFont="1" applyBorder="1" applyAlignment="1">
      <alignment horizontal="center" vertical="center" wrapText="1"/>
      <protection/>
    </xf>
    <xf numFmtId="0" fontId="6" fillId="24" borderId="10" xfId="55" applyFont="1" applyFill="1" applyBorder="1" applyAlignment="1">
      <alignment vertical="center" wrapText="1"/>
      <protection/>
    </xf>
    <xf numFmtId="49" fontId="7" fillId="0" borderId="14" xfId="54" applyNumberFormat="1" applyFont="1" applyBorder="1" applyAlignment="1">
      <alignment horizontal="center" vertical="center" wrapText="1"/>
      <protection/>
    </xf>
    <xf numFmtId="0" fontId="6" fillId="24" borderId="13" xfId="54" applyFont="1" applyFill="1" applyBorder="1" applyAlignment="1">
      <alignment horizontal="center" vertical="center"/>
      <protection/>
    </xf>
    <xf numFmtId="49" fontId="6" fillId="0" borderId="13" xfId="54" applyNumberFormat="1" applyFont="1" applyBorder="1" applyAlignment="1">
      <alignment horizontal="center" vertical="center" wrapText="1"/>
      <protection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6" fillId="24" borderId="11" xfId="54" applyFont="1" applyFill="1" applyBorder="1" applyAlignment="1">
      <alignment horizontal="center" vertical="center"/>
      <protection/>
    </xf>
    <xf numFmtId="0" fontId="6" fillId="24" borderId="10" xfId="0" applyFont="1" applyFill="1" applyBorder="1" applyAlignment="1">
      <alignment horizontal="left" vertical="center" wrapText="1"/>
    </xf>
    <xf numFmtId="0" fontId="11" fillId="24" borderId="10" xfId="0" applyFont="1" applyFill="1" applyBorder="1" applyAlignment="1">
      <alignment horizontal="left" vertical="center" wrapText="1"/>
    </xf>
    <xf numFmtId="49" fontId="6" fillId="24" borderId="1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 vertical="center" wrapText="1"/>
    </xf>
    <xf numFmtId="176" fontId="6" fillId="0" borderId="0" xfId="0" applyNumberFormat="1" applyFont="1" applyFill="1" applyBorder="1" applyAlignment="1">
      <alignment/>
    </xf>
    <xf numFmtId="49" fontId="6" fillId="24" borderId="10" xfId="0" applyNumberFormat="1" applyFont="1" applyFill="1" applyBorder="1" applyAlignment="1">
      <alignment horizontal="left" vertical="center" wrapText="1"/>
    </xf>
    <xf numFmtId="0" fontId="6" fillId="24" borderId="11" xfId="55" applyFont="1" applyFill="1" applyBorder="1" applyAlignment="1">
      <alignment vertical="center" wrapText="1"/>
      <protection/>
    </xf>
    <xf numFmtId="0" fontId="6" fillId="24" borderId="10" xfId="55" applyFont="1" applyFill="1" applyBorder="1" applyAlignment="1">
      <alignment horizontal="left" vertical="center" wrapText="1"/>
      <protection/>
    </xf>
    <xf numFmtId="0" fontId="6" fillId="24" borderId="11" xfId="54" applyFont="1" applyFill="1" applyBorder="1" applyAlignment="1">
      <alignment horizontal="left" vertical="center" wrapText="1"/>
      <protection/>
    </xf>
    <xf numFmtId="0" fontId="6" fillId="0" borderId="16" xfId="0" applyFont="1" applyFill="1" applyBorder="1" applyAlignment="1">
      <alignment horizontal="center" vertical="center" wrapText="1"/>
    </xf>
    <xf numFmtId="49" fontId="6" fillId="24" borderId="17" xfId="0" applyNumberFormat="1" applyFont="1" applyFill="1" applyBorder="1" applyAlignment="1">
      <alignment horizontal="center" vertical="center"/>
    </xf>
    <xf numFmtId="49" fontId="7" fillId="24" borderId="14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176" fontId="9" fillId="24" borderId="19" xfId="0" applyNumberFormat="1" applyFont="1" applyFill="1" applyBorder="1" applyAlignment="1">
      <alignment horizontal="center" vertical="center"/>
    </xf>
    <xf numFmtId="176" fontId="9" fillId="24" borderId="20" xfId="0" applyNumberFormat="1" applyFont="1" applyFill="1" applyBorder="1" applyAlignment="1">
      <alignment horizontal="center" vertical="center"/>
    </xf>
    <xf numFmtId="176" fontId="9" fillId="24" borderId="21" xfId="0" applyNumberFormat="1" applyFont="1" applyFill="1" applyBorder="1" applyAlignment="1">
      <alignment horizontal="center" vertical="center"/>
    </xf>
    <xf numFmtId="0" fontId="6" fillId="24" borderId="22" xfId="55" applyFont="1" applyFill="1" applyBorder="1" applyAlignment="1">
      <alignment vertical="center" wrapText="1"/>
      <protection/>
    </xf>
    <xf numFmtId="176" fontId="6" fillId="24" borderId="23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176" fontId="6" fillId="24" borderId="26" xfId="0" applyNumberFormat="1" applyFont="1" applyFill="1" applyBorder="1" applyAlignment="1">
      <alignment horizontal="center" vertical="center"/>
    </xf>
    <xf numFmtId="176" fontId="6" fillId="24" borderId="25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7" fillId="0" borderId="14" xfId="54" applyFont="1" applyBorder="1" applyAlignment="1">
      <alignment horizontal="center" vertical="center" wrapText="1"/>
      <protection/>
    </xf>
    <xf numFmtId="176" fontId="6" fillId="24" borderId="27" xfId="54" applyNumberFormat="1" applyFont="1" applyFill="1" applyBorder="1" applyAlignment="1">
      <alignment horizontal="center" vertical="center" wrapText="1"/>
      <protection/>
    </xf>
    <xf numFmtId="176" fontId="6" fillId="24" borderId="28" xfId="54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3" fillId="0" borderId="12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5" fillId="24" borderId="29" xfId="54" applyFont="1" applyFill="1" applyBorder="1" applyAlignment="1">
      <alignment horizontal="center" vertical="center"/>
      <protection/>
    </xf>
    <xf numFmtId="176" fontId="6" fillId="24" borderId="30" xfId="0" applyNumberFormat="1" applyFont="1" applyFill="1" applyBorder="1" applyAlignment="1">
      <alignment horizontal="center" vertical="center"/>
    </xf>
    <xf numFmtId="0" fontId="5" fillId="24" borderId="10" xfId="54" applyFont="1" applyFill="1" applyBorder="1" applyAlignment="1">
      <alignment horizontal="center" vertical="center"/>
      <protection/>
    </xf>
    <xf numFmtId="176" fontId="6" fillId="24" borderId="26" xfId="54" applyNumberFormat="1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vertical="center" wrapText="1"/>
      <protection/>
    </xf>
    <xf numFmtId="176" fontId="9" fillId="24" borderId="26" xfId="54" applyNumberFormat="1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6" fillId="24" borderId="10" xfId="0" applyNumberFormat="1" applyFont="1" applyFill="1" applyBorder="1" applyAlignment="1">
      <alignment horizontal="left" vertical="center" wrapText="1"/>
    </xf>
    <xf numFmtId="0" fontId="33" fillId="0" borderId="10" xfId="0" applyFont="1" applyBorder="1" applyAlignment="1">
      <alignment vertical="center" wrapText="1"/>
    </xf>
    <xf numFmtId="176" fontId="12" fillId="24" borderId="31" xfId="0" applyNumberFormat="1" applyFont="1" applyFill="1" applyBorder="1" applyAlignment="1">
      <alignment horizontal="center" vertical="center" wrapText="1"/>
    </xf>
    <xf numFmtId="176" fontId="12" fillId="24" borderId="32" xfId="54" applyNumberFormat="1" applyFont="1" applyFill="1" applyBorder="1" applyAlignment="1">
      <alignment horizontal="center" vertical="center" wrapText="1"/>
      <protection/>
    </xf>
    <xf numFmtId="176" fontId="12" fillId="24" borderId="27" xfId="54" applyNumberFormat="1" applyFont="1" applyFill="1" applyBorder="1" applyAlignment="1">
      <alignment horizontal="center" vertical="center" wrapText="1"/>
      <protection/>
    </xf>
    <xf numFmtId="176" fontId="9" fillId="24" borderId="19" xfId="54" applyNumberFormat="1" applyFont="1" applyFill="1" applyBorder="1" applyAlignment="1">
      <alignment horizontal="center" vertical="center" wrapText="1"/>
      <protection/>
    </xf>
    <xf numFmtId="176" fontId="9" fillId="24" borderId="20" xfId="54" applyNumberFormat="1" applyFont="1" applyFill="1" applyBorder="1" applyAlignment="1">
      <alignment horizontal="center" vertical="center" wrapText="1"/>
      <protection/>
    </xf>
    <xf numFmtId="176" fontId="6" fillId="24" borderId="31" xfId="0" applyNumberFormat="1" applyFont="1" applyFill="1" applyBorder="1" applyAlignment="1">
      <alignment horizontal="center" vertical="center" wrapText="1"/>
    </xf>
    <xf numFmtId="176" fontId="6" fillId="24" borderId="33" xfId="0" applyNumberFormat="1" applyFont="1" applyFill="1" applyBorder="1" applyAlignment="1">
      <alignment horizontal="center" vertical="center" wrapText="1"/>
    </xf>
    <xf numFmtId="176" fontId="12" fillId="24" borderId="31" xfId="54" applyNumberFormat="1" applyFont="1" applyFill="1" applyBorder="1" applyAlignment="1">
      <alignment horizontal="center" vertical="center" wrapText="1"/>
      <protection/>
    </xf>
    <xf numFmtId="49" fontId="12" fillId="0" borderId="10" xfId="54" applyNumberFormat="1" applyFont="1" applyBorder="1" applyAlignment="1">
      <alignment horizontal="center" vertical="center" wrapText="1"/>
      <protection/>
    </xf>
    <xf numFmtId="176" fontId="12" fillId="24" borderId="34" xfId="54" applyNumberFormat="1" applyFont="1" applyFill="1" applyBorder="1" applyAlignment="1">
      <alignment horizontal="center" vertical="center" wrapText="1"/>
      <protection/>
    </xf>
    <xf numFmtId="176" fontId="12" fillId="24" borderId="23" xfId="54" applyNumberFormat="1" applyFont="1" applyFill="1" applyBorder="1" applyAlignment="1">
      <alignment horizontal="center" vertical="center" wrapText="1"/>
      <protection/>
    </xf>
    <xf numFmtId="176" fontId="6" fillId="24" borderId="31" xfId="54" applyNumberFormat="1" applyFont="1" applyFill="1" applyBorder="1" applyAlignment="1">
      <alignment horizontal="center" vertical="center" wrapText="1"/>
      <protection/>
    </xf>
    <xf numFmtId="176" fontId="12" fillId="24" borderId="35" xfId="54" applyNumberFormat="1" applyFont="1" applyFill="1" applyBorder="1" applyAlignment="1">
      <alignment horizontal="center" vertical="center" wrapText="1"/>
      <protection/>
    </xf>
    <xf numFmtId="176" fontId="6" fillId="24" borderId="27" xfId="0" applyNumberFormat="1" applyFont="1" applyFill="1" applyBorder="1" applyAlignment="1">
      <alignment horizontal="center" vertical="center"/>
    </xf>
    <xf numFmtId="176" fontId="9" fillId="24" borderId="36" xfId="0" applyNumberFormat="1" applyFont="1" applyFill="1" applyBorder="1" applyAlignment="1">
      <alignment horizontal="center" vertical="center"/>
    </xf>
    <xf numFmtId="176" fontId="9" fillId="0" borderId="20" xfId="0" applyNumberFormat="1" applyFont="1" applyFill="1" applyBorder="1" applyAlignment="1">
      <alignment horizontal="center" vertical="center"/>
    </xf>
    <xf numFmtId="176" fontId="6" fillId="24" borderId="16" xfId="0" applyNumberFormat="1" applyFont="1" applyFill="1" applyBorder="1" applyAlignment="1">
      <alignment horizontal="center" vertical="center"/>
    </xf>
    <xf numFmtId="176" fontId="6" fillId="24" borderId="37" xfId="0" applyNumberFormat="1" applyFont="1" applyFill="1" applyBorder="1" applyAlignment="1">
      <alignment horizontal="center" vertical="center"/>
    </xf>
    <xf numFmtId="176" fontId="6" fillId="24" borderId="21" xfId="0" applyNumberFormat="1" applyFont="1" applyFill="1" applyBorder="1" applyAlignment="1">
      <alignment horizontal="center" vertical="center"/>
    </xf>
    <xf numFmtId="176" fontId="6" fillId="24" borderId="31" xfId="0" applyNumberFormat="1" applyFont="1" applyFill="1" applyBorder="1" applyAlignment="1">
      <alignment horizontal="center" vertical="center"/>
    </xf>
    <xf numFmtId="176" fontId="6" fillId="24" borderId="38" xfId="0" applyNumberFormat="1" applyFont="1" applyFill="1" applyBorder="1" applyAlignment="1">
      <alignment horizontal="center" vertical="center"/>
    </xf>
    <xf numFmtId="176" fontId="6" fillId="24" borderId="39" xfId="0" applyNumberFormat="1" applyFont="1" applyFill="1" applyBorder="1" applyAlignment="1">
      <alignment horizontal="center" vertical="center"/>
    </xf>
    <xf numFmtId="176" fontId="6" fillId="24" borderId="40" xfId="0" applyNumberFormat="1" applyFont="1" applyFill="1" applyBorder="1" applyAlignment="1">
      <alignment horizontal="center" vertical="center" wrapText="1"/>
    </xf>
    <xf numFmtId="176" fontId="6" fillId="24" borderId="28" xfId="0" applyNumberFormat="1" applyFont="1" applyFill="1" applyBorder="1" applyAlignment="1">
      <alignment horizontal="center" vertical="center" wrapText="1"/>
    </xf>
    <xf numFmtId="176" fontId="6" fillId="0" borderId="38" xfId="0" applyNumberFormat="1" applyFont="1" applyFill="1" applyBorder="1" applyAlignment="1">
      <alignment horizontal="center" vertical="center"/>
    </xf>
    <xf numFmtId="176" fontId="6" fillId="0" borderId="31" xfId="0" applyNumberFormat="1" applyFont="1" applyFill="1" applyBorder="1" applyAlignment="1">
      <alignment horizontal="center" vertical="center" wrapText="1"/>
    </xf>
    <xf numFmtId="176" fontId="6" fillId="0" borderId="27" xfId="0" applyNumberFormat="1" applyFont="1" applyFill="1" applyBorder="1" applyAlignment="1">
      <alignment horizontal="center" vertical="center"/>
    </xf>
    <xf numFmtId="176" fontId="6" fillId="24" borderId="27" xfId="0" applyNumberFormat="1" applyFont="1" applyFill="1" applyBorder="1" applyAlignment="1">
      <alignment horizontal="center" vertical="center" wrapText="1"/>
    </xf>
    <xf numFmtId="176" fontId="6" fillId="24" borderId="27" xfId="54" applyNumberFormat="1" applyFont="1" applyFill="1" applyBorder="1" applyAlignment="1">
      <alignment horizontal="center" vertical="center"/>
      <protection/>
    </xf>
    <xf numFmtId="176" fontId="6" fillId="24" borderId="26" xfId="0" applyNumberFormat="1" applyFont="1" applyFill="1" applyBorder="1" applyAlignment="1">
      <alignment horizontal="center" vertical="center" wrapText="1"/>
    </xf>
    <xf numFmtId="176" fontId="9" fillId="24" borderId="19" xfId="0" applyNumberFormat="1" applyFont="1" applyFill="1" applyBorder="1" applyAlignment="1">
      <alignment horizontal="center" vertical="center" wrapText="1"/>
    </xf>
    <xf numFmtId="176" fontId="9" fillId="24" borderId="20" xfId="0" applyNumberFormat="1" applyFont="1" applyFill="1" applyBorder="1" applyAlignment="1">
      <alignment horizontal="center" vertical="center" wrapText="1"/>
    </xf>
    <xf numFmtId="176" fontId="9" fillId="24" borderId="36" xfId="0" applyNumberFormat="1" applyFont="1" applyFill="1" applyBorder="1" applyAlignment="1">
      <alignment horizontal="center" vertical="center" wrapText="1"/>
    </xf>
    <xf numFmtId="176" fontId="6" fillId="24" borderId="21" xfId="0" applyNumberFormat="1" applyFont="1" applyFill="1" applyBorder="1" applyAlignment="1">
      <alignment horizontal="center" vertical="center" wrapText="1"/>
    </xf>
    <xf numFmtId="176" fontId="6" fillId="24" borderId="23" xfId="0" applyNumberFormat="1" applyFont="1" applyFill="1" applyBorder="1" applyAlignment="1">
      <alignment horizontal="center" vertical="center" wrapText="1"/>
    </xf>
    <xf numFmtId="176" fontId="6" fillId="24" borderId="23" xfId="54" applyNumberFormat="1" applyFont="1" applyFill="1" applyBorder="1" applyAlignment="1">
      <alignment horizontal="center" vertical="center"/>
      <protection/>
    </xf>
    <xf numFmtId="176" fontId="6" fillId="24" borderId="35" xfId="0" applyNumberFormat="1" applyFont="1" applyFill="1" applyBorder="1" applyAlignment="1">
      <alignment horizontal="center" vertical="center" wrapText="1"/>
    </xf>
    <xf numFmtId="176" fontId="6" fillId="24" borderId="38" xfId="0" applyNumberFormat="1" applyFont="1" applyFill="1" applyBorder="1" applyAlignment="1">
      <alignment horizontal="center" vertical="center" wrapText="1"/>
    </xf>
    <xf numFmtId="176" fontId="6" fillId="24" borderId="38" xfId="54" applyNumberFormat="1" applyFont="1" applyFill="1" applyBorder="1" applyAlignment="1">
      <alignment horizontal="center" vertical="center"/>
      <protection/>
    </xf>
    <xf numFmtId="176" fontId="6" fillId="24" borderId="39" xfId="0" applyNumberFormat="1" applyFont="1" applyFill="1" applyBorder="1" applyAlignment="1">
      <alignment horizontal="center" vertical="center" wrapText="1"/>
    </xf>
    <xf numFmtId="176" fontId="9" fillId="24" borderId="41" xfId="0" applyNumberFormat="1" applyFont="1" applyFill="1" applyBorder="1" applyAlignment="1">
      <alignment horizontal="center" vertical="center" wrapText="1"/>
    </xf>
    <xf numFmtId="176" fontId="9" fillId="24" borderId="42" xfId="0" applyNumberFormat="1" applyFont="1" applyFill="1" applyBorder="1" applyAlignment="1">
      <alignment horizontal="center" vertical="center" wrapText="1"/>
    </xf>
    <xf numFmtId="176" fontId="6" fillId="24" borderId="34" xfId="0" applyNumberFormat="1" applyFont="1" applyFill="1" applyBorder="1" applyAlignment="1">
      <alignment horizontal="center" vertical="center" wrapText="1"/>
    </xf>
    <xf numFmtId="176" fontId="6" fillId="24" borderId="22" xfId="0" applyNumberFormat="1" applyFont="1" applyFill="1" applyBorder="1" applyAlignment="1">
      <alignment horizontal="center" vertical="center" wrapText="1"/>
    </xf>
    <xf numFmtId="176" fontId="6" fillId="24" borderId="43" xfId="0" applyNumberFormat="1" applyFont="1" applyFill="1" applyBorder="1" applyAlignment="1">
      <alignment horizontal="center" vertical="center" wrapText="1"/>
    </xf>
    <xf numFmtId="176" fontId="6" fillId="24" borderId="44" xfId="0" applyNumberFormat="1" applyFont="1" applyFill="1" applyBorder="1" applyAlignment="1">
      <alignment horizontal="center" vertical="center" wrapText="1"/>
    </xf>
    <xf numFmtId="176" fontId="6" fillId="24" borderId="45" xfId="0" applyNumberFormat="1" applyFont="1" applyFill="1" applyBorder="1" applyAlignment="1">
      <alignment horizontal="center" vertical="center" wrapText="1"/>
    </xf>
    <xf numFmtId="176" fontId="6" fillId="24" borderId="46" xfId="0" applyNumberFormat="1" applyFont="1" applyFill="1" applyBorder="1" applyAlignment="1">
      <alignment horizontal="center" vertical="center" wrapText="1"/>
    </xf>
    <xf numFmtId="176" fontId="11" fillId="24" borderId="27" xfId="0" applyNumberFormat="1" applyFont="1" applyFill="1" applyBorder="1" applyAlignment="1">
      <alignment horizontal="center" vertical="center"/>
    </xf>
    <xf numFmtId="176" fontId="6" fillId="0" borderId="27" xfId="0" applyNumberFormat="1" applyFont="1" applyBorder="1" applyAlignment="1">
      <alignment horizontal="center" vertical="center"/>
    </xf>
    <xf numFmtId="176" fontId="11" fillId="24" borderId="31" xfId="0" applyNumberFormat="1" applyFont="1" applyFill="1" applyBorder="1" applyAlignment="1">
      <alignment horizontal="center" vertical="center"/>
    </xf>
    <xf numFmtId="176" fontId="11" fillId="24" borderId="32" xfId="0" applyNumberFormat="1" applyFont="1" applyFill="1" applyBorder="1" applyAlignment="1">
      <alignment horizontal="center" vertical="center"/>
    </xf>
    <xf numFmtId="176" fontId="6" fillId="24" borderId="47" xfId="0" applyNumberFormat="1" applyFont="1" applyFill="1" applyBorder="1" applyAlignment="1">
      <alignment horizontal="center" vertical="center"/>
    </xf>
    <xf numFmtId="176" fontId="6" fillId="24" borderId="32" xfId="0" applyNumberFormat="1" applyFont="1" applyFill="1" applyBorder="1" applyAlignment="1">
      <alignment horizontal="center" vertical="center"/>
    </xf>
    <xf numFmtId="176" fontId="11" fillId="24" borderId="28" xfId="0" applyNumberFormat="1" applyFont="1" applyFill="1" applyBorder="1" applyAlignment="1">
      <alignment horizontal="center" vertical="center"/>
    </xf>
    <xf numFmtId="176" fontId="11" fillId="24" borderId="28" xfId="0" applyNumberFormat="1" applyFont="1" applyFill="1" applyBorder="1" applyAlignment="1">
      <alignment horizontal="center" vertical="center" wrapText="1"/>
    </xf>
    <xf numFmtId="176" fontId="11" fillId="24" borderId="22" xfId="0" applyNumberFormat="1" applyFont="1" applyFill="1" applyBorder="1" applyAlignment="1">
      <alignment horizontal="center" vertical="center" wrapText="1"/>
    </xf>
    <xf numFmtId="176" fontId="6" fillId="24" borderId="35" xfId="0" applyNumberFormat="1" applyFont="1" applyFill="1" applyBorder="1" applyAlignment="1">
      <alignment horizontal="center" vertical="center"/>
    </xf>
    <xf numFmtId="176" fontId="6" fillId="24" borderId="48" xfId="0" applyNumberFormat="1" applyFont="1" applyFill="1" applyBorder="1" applyAlignment="1">
      <alignment horizontal="center" vertical="center" wrapText="1"/>
    </xf>
    <xf numFmtId="176" fontId="9" fillId="24" borderId="26" xfId="0" applyNumberFormat="1" applyFont="1" applyFill="1" applyBorder="1" applyAlignment="1">
      <alignment horizontal="center" vertical="center"/>
    </xf>
    <xf numFmtId="176" fontId="6" fillId="24" borderId="49" xfId="0" applyNumberFormat="1" applyFont="1" applyFill="1" applyBorder="1" applyAlignment="1">
      <alignment horizontal="center" vertical="center"/>
    </xf>
    <xf numFmtId="176" fontId="6" fillId="24" borderId="20" xfId="0" applyNumberFormat="1" applyFont="1" applyFill="1" applyBorder="1" applyAlignment="1">
      <alignment horizontal="center" vertical="center"/>
    </xf>
    <xf numFmtId="176" fontId="6" fillId="24" borderId="36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176" fontId="11" fillId="24" borderId="23" xfId="0" applyNumberFormat="1" applyFont="1" applyFill="1" applyBorder="1" applyAlignment="1">
      <alignment horizontal="center" vertical="center"/>
    </xf>
    <xf numFmtId="176" fontId="11" fillId="24" borderId="27" xfId="0" applyNumberFormat="1" applyFont="1" applyFill="1" applyBorder="1" applyAlignment="1">
      <alignment horizontal="center" vertical="center" wrapText="1"/>
    </xf>
    <xf numFmtId="176" fontId="6" fillId="24" borderId="50" xfId="0" applyNumberFormat="1" applyFont="1" applyFill="1" applyBorder="1" applyAlignment="1">
      <alignment horizontal="center" vertical="center"/>
    </xf>
    <xf numFmtId="176" fontId="6" fillId="24" borderId="51" xfId="0" applyNumberFormat="1" applyFont="1" applyFill="1" applyBorder="1" applyAlignment="1">
      <alignment horizontal="center" vertical="center"/>
    </xf>
    <xf numFmtId="176" fontId="6" fillId="24" borderId="32" xfId="54" applyNumberFormat="1" applyFont="1" applyFill="1" applyBorder="1" applyAlignment="1">
      <alignment horizontal="center" vertical="center" wrapText="1"/>
      <protection/>
    </xf>
    <xf numFmtId="176" fontId="11" fillId="24" borderId="31" xfId="0" applyNumberFormat="1" applyFont="1" applyFill="1" applyBorder="1" applyAlignment="1">
      <alignment horizontal="center" vertical="center" wrapText="1"/>
    </xf>
    <xf numFmtId="176" fontId="12" fillId="24" borderId="27" xfId="0" applyNumberFormat="1" applyFont="1" applyFill="1" applyBorder="1" applyAlignment="1">
      <alignment horizontal="center" vertical="center" wrapText="1"/>
    </xf>
    <xf numFmtId="176" fontId="12" fillId="24" borderId="34" xfId="0" applyNumberFormat="1" applyFont="1" applyFill="1" applyBorder="1" applyAlignment="1">
      <alignment horizontal="center" vertical="center"/>
    </xf>
    <xf numFmtId="176" fontId="9" fillId="24" borderId="52" xfId="0" applyNumberFormat="1" applyFont="1" applyFill="1" applyBorder="1" applyAlignment="1">
      <alignment horizontal="center" vertical="center"/>
    </xf>
    <xf numFmtId="176" fontId="12" fillId="24" borderId="23" xfId="0" applyNumberFormat="1" applyFont="1" applyFill="1" applyBorder="1" applyAlignment="1">
      <alignment horizontal="center" vertical="center"/>
    </xf>
    <xf numFmtId="176" fontId="9" fillId="24" borderId="35" xfId="0" applyNumberFormat="1" applyFont="1" applyFill="1" applyBorder="1" applyAlignment="1">
      <alignment horizontal="center" vertical="center"/>
    </xf>
    <xf numFmtId="176" fontId="9" fillId="24" borderId="27" xfId="0" applyNumberFormat="1" applyFont="1" applyFill="1" applyBorder="1" applyAlignment="1">
      <alignment horizontal="center" vertical="center"/>
    </xf>
    <xf numFmtId="176" fontId="12" fillId="24" borderId="31" xfId="0" applyNumberFormat="1" applyFont="1" applyFill="1" applyBorder="1" applyAlignment="1">
      <alignment horizontal="center" vertical="center"/>
    </xf>
    <xf numFmtId="176" fontId="12" fillId="24" borderId="27" xfId="0" applyNumberFormat="1" applyFont="1" applyFill="1" applyBorder="1" applyAlignment="1">
      <alignment horizontal="center" vertical="center"/>
    </xf>
    <xf numFmtId="176" fontId="6" fillId="24" borderId="53" xfId="0" applyNumberFormat="1" applyFont="1" applyFill="1" applyBorder="1" applyAlignment="1">
      <alignment horizontal="center" vertical="center" wrapText="1"/>
    </xf>
    <xf numFmtId="176" fontId="5" fillId="0" borderId="54" xfId="0" applyNumberFormat="1" applyFont="1" applyBorder="1" applyAlignment="1">
      <alignment horizontal="center" vertical="center"/>
    </xf>
    <xf numFmtId="176" fontId="9" fillId="24" borderId="36" xfId="54" applyNumberFormat="1" applyFont="1" applyFill="1" applyBorder="1" applyAlignment="1">
      <alignment horizontal="center" vertical="center" wrapText="1"/>
      <protection/>
    </xf>
    <xf numFmtId="176" fontId="6" fillId="24" borderId="21" xfId="54" applyNumberFormat="1" applyFont="1" applyFill="1" applyBorder="1" applyAlignment="1">
      <alignment horizontal="center" vertical="center" wrapText="1"/>
      <protection/>
    </xf>
    <xf numFmtId="176" fontId="12" fillId="24" borderId="26" xfId="54" applyNumberFormat="1" applyFont="1" applyFill="1" applyBorder="1" applyAlignment="1">
      <alignment horizontal="center" vertical="center" wrapText="1"/>
      <protection/>
    </xf>
    <xf numFmtId="176" fontId="6" fillId="24" borderId="40" xfId="54" applyNumberFormat="1" applyFont="1" applyFill="1" applyBorder="1" applyAlignment="1">
      <alignment horizontal="center" vertical="center" wrapText="1"/>
      <protection/>
    </xf>
    <xf numFmtId="176" fontId="6" fillId="24" borderId="38" xfId="54" applyNumberFormat="1" applyFont="1" applyFill="1" applyBorder="1" applyAlignment="1">
      <alignment horizontal="center" vertical="center" wrapText="1"/>
      <protection/>
    </xf>
    <xf numFmtId="176" fontId="6" fillId="24" borderId="39" xfId="54" applyNumberFormat="1" applyFont="1" applyFill="1" applyBorder="1" applyAlignment="1">
      <alignment horizontal="center" vertical="center" wrapText="1"/>
      <protection/>
    </xf>
    <xf numFmtId="176" fontId="9" fillId="24" borderId="41" xfId="0" applyNumberFormat="1" applyFont="1" applyFill="1" applyBorder="1" applyAlignment="1">
      <alignment horizontal="center" vertical="center"/>
    </xf>
    <xf numFmtId="176" fontId="9" fillId="24" borderId="32" xfId="0" applyNumberFormat="1" applyFont="1" applyFill="1" applyBorder="1" applyAlignment="1">
      <alignment horizontal="center" vertical="center"/>
    </xf>
    <xf numFmtId="176" fontId="6" fillId="24" borderId="28" xfId="0" applyNumberFormat="1" applyFont="1" applyFill="1" applyBorder="1" applyAlignment="1">
      <alignment horizontal="center" vertical="center"/>
    </xf>
    <xf numFmtId="176" fontId="12" fillId="24" borderId="28" xfId="0" applyNumberFormat="1" applyFont="1" applyFill="1" applyBorder="1" applyAlignment="1">
      <alignment horizontal="center" vertical="center"/>
    </xf>
    <xf numFmtId="176" fontId="6" fillId="24" borderId="55" xfId="0" applyNumberFormat="1" applyFont="1" applyFill="1" applyBorder="1" applyAlignment="1">
      <alignment horizontal="center" vertical="center" wrapText="1"/>
    </xf>
    <xf numFmtId="176" fontId="6" fillId="24" borderId="16" xfId="0" applyNumberFormat="1" applyFont="1" applyFill="1" applyBorder="1" applyAlignment="1">
      <alignment horizontal="center" vertical="center" wrapText="1"/>
    </xf>
    <xf numFmtId="176" fontId="12" fillId="24" borderId="26" xfId="0" applyNumberFormat="1" applyFont="1" applyFill="1" applyBorder="1" applyAlignment="1">
      <alignment horizontal="center" vertical="center"/>
    </xf>
    <xf numFmtId="176" fontId="6" fillId="24" borderId="42" xfId="0" applyNumberFormat="1" applyFont="1" applyFill="1" applyBorder="1" applyAlignment="1">
      <alignment horizontal="center" vertical="center"/>
    </xf>
    <xf numFmtId="176" fontId="12" fillId="24" borderId="32" xfId="0" applyNumberFormat="1" applyFont="1" applyFill="1" applyBorder="1" applyAlignment="1">
      <alignment horizontal="center" vertical="center"/>
    </xf>
    <xf numFmtId="176" fontId="9" fillId="24" borderId="56" xfId="0" applyNumberFormat="1" applyFont="1" applyFill="1" applyBorder="1" applyAlignment="1">
      <alignment horizontal="center" vertical="center" wrapText="1"/>
    </xf>
    <xf numFmtId="176" fontId="9" fillId="24" borderId="57" xfId="0" applyNumberFormat="1" applyFont="1" applyFill="1" applyBorder="1" applyAlignment="1">
      <alignment horizontal="center" vertical="center"/>
    </xf>
    <xf numFmtId="176" fontId="9" fillId="24" borderId="58" xfId="0" applyNumberFormat="1" applyFont="1" applyFill="1" applyBorder="1" applyAlignment="1">
      <alignment horizontal="center" vertical="center"/>
    </xf>
    <xf numFmtId="176" fontId="9" fillId="24" borderId="57" xfId="0" applyNumberFormat="1" applyFont="1" applyFill="1" applyBorder="1" applyAlignment="1">
      <alignment horizontal="center" vertical="center" wrapText="1"/>
    </xf>
    <xf numFmtId="176" fontId="6" fillId="24" borderId="59" xfId="0" applyNumberFormat="1" applyFont="1" applyFill="1" applyBorder="1" applyAlignment="1">
      <alignment horizontal="center" vertical="center"/>
    </xf>
    <xf numFmtId="176" fontId="6" fillId="24" borderId="40" xfId="0" applyNumberFormat="1" applyFont="1" applyFill="1" applyBorder="1" applyAlignment="1">
      <alignment horizontal="center" vertical="center"/>
    </xf>
    <xf numFmtId="176" fontId="9" fillId="0" borderId="20" xfId="0" applyNumberFormat="1" applyFont="1" applyFill="1" applyBorder="1" applyAlignment="1">
      <alignment horizontal="center" vertical="center" wrapText="1"/>
    </xf>
    <xf numFmtId="176" fontId="9" fillId="0" borderId="15" xfId="0" applyNumberFormat="1" applyFont="1" applyFill="1" applyBorder="1" applyAlignment="1">
      <alignment horizontal="center" vertical="center"/>
    </xf>
    <xf numFmtId="176" fontId="9" fillId="0" borderId="36" xfId="0" applyNumberFormat="1" applyFont="1" applyFill="1" applyBorder="1" applyAlignment="1">
      <alignment horizontal="center" vertical="center"/>
    </xf>
    <xf numFmtId="176" fontId="9" fillId="0" borderId="19" xfId="0" applyNumberFormat="1" applyFont="1" applyFill="1" applyBorder="1" applyAlignment="1">
      <alignment horizontal="center" vertical="center" wrapText="1"/>
    </xf>
    <xf numFmtId="176" fontId="6" fillId="24" borderId="60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/>
    </xf>
    <xf numFmtId="176" fontId="9" fillId="0" borderId="41" xfId="0" applyNumberFormat="1" applyFont="1" applyFill="1" applyBorder="1" applyAlignment="1">
      <alignment horizontal="center" vertical="center" wrapText="1"/>
    </xf>
    <xf numFmtId="176" fontId="11" fillId="0" borderId="38" xfId="0" applyNumberFormat="1" applyFont="1" applyFill="1" applyBorder="1" applyAlignment="1">
      <alignment horizontal="center" vertical="center"/>
    </xf>
    <xf numFmtId="176" fontId="11" fillId="0" borderId="27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 wrapText="1"/>
    </xf>
    <xf numFmtId="176" fontId="6" fillId="0" borderId="28" xfId="0" applyNumberFormat="1" applyFont="1" applyFill="1" applyBorder="1" applyAlignment="1">
      <alignment horizontal="center" vertical="center" wrapText="1"/>
    </xf>
    <xf numFmtId="176" fontId="11" fillId="0" borderId="31" xfId="0" applyNumberFormat="1" applyFont="1" applyFill="1" applyBorder="1" applyAlignment="1">
      <alignment horizontal="center" vertical="center"/>
    </xf>
    <xf numFmtId="176" fontId="11" fillId="0" borderId="32" xfId="0" applyNumberFormat="1" applyFont="1" applyFill="1" applyBorder="1" applyAlignment="1">
      <alignment horizontal="center" vertical="center"/>
    </xf>
    <xf numFmtId="176" fontId="9" fillId="0" borderId="36" xfId="0" applyNumberFormat="1" applyFont="1" applyFill="1" applyBorder="1" applyAlignment="1">
      <alignment horizontal="center" vertical="center" wrapText="1"/>
    </xf>
    <xf numFmtId="176" fontId="6" fillId="0" borderId="27" xfId="54" applyNumberFormat="1" applyFont="1" applyFill="1" applyBorder="1" applyAlignment="1">
      <alignment horizontal="center" vertical="center" wrapText="1"/>
      <protection/>
    </xf>
    <xf numFmtId="176" fontId="9" fillId="0" borderId="19" xfId="54" applyNumberFormat="1" applyFont="1" applyFill="1" applyBorder="1" applyAlignment="1">
      <alignment horizontal="center" vertical="center" wrapText="1"/>
      <protection/>
    </xf>
    <xf numFmtId="176" fontId="9" fillId="0" borderId="20" xfId="54" applyNumberFormat="1" applyFont="1" applyFill="1" applyBorder="1" applyAlignment="1">
      <alignment horizontal="center" vertical="center" wrapText="1"/>
      <protection/>
    </xf>
    <xf numFmtId="176" fontId="12" fillId="0" borderId="34" xfId="54" applyNumberFormat="1" applyFont="1" applyFill="1" applyBorder="1" applyAlignment="1">
      <alignment horizontal="center" vertical="center" wrapText="1"/>
      <protection/>
    </xf>
    <xf numFmtId="176" fontId="12" fillId="0" borderId="23" xfId="54" applyNumberFormat="1" applyFont="1" applyFill="1" applyBorder="1" applyAlignment="1">
      <alignment horizontal="center" vertical="center" wrapText="1"/>
      <protection/>
    </xf>
    <xf numFmtId="176" fontId="6" fillId="0" borderId="31" xfId="54" applyNumberFormat="1" applyFont="1" applyFill="1" applyBorder="1" applyAlignment="1">
      <alignment horizontal="center" vertical="center" wrapText="1"/>
      <protection/>
    </xf>
    <xf numFmtId="176" fontId="9" fillId="0" borderId="36" xfId="54" applyNumberFormat="1" applyFont="1" applyFill="1" applyBorder="1" applyAlignment="1">
      <alignment horizontal="center" vertical="center" wrapText="1"/>
      <protection/>
    </xf>
    <xf numFmtId="176" fontId="6" fillId="0" borderId="56" xfId="0" applyNumberFormat="1" applyFont="1" applyFill="1" applyBorder="1" applyAlignment="1">
      <alignment horizontal="center" vertical="center" wrapText="1"/>
    </xf>
    <xf numFmtId="176" fontId="9" fillId="0" borderId="19" xfId="0" applyNumberFormat="1" applyFont="1" applyFill="1" applyBorder="1" applyAlignment="1">
      <alignment horizontal="center" vertical="center"/>
    </xf>
    <xf numFmtId="176" fontId="6" fillId="0" borderId="36" xfId="0" applyNumberFormat="1" applyFont="1" applyFill="1" applyBorder="1" applyAlignment="1">
      <alignment horizontal="center" vertical="center"/>
    </xf>
    <xf numFmtId="176" fontId="9" fillId="0" borderId="41" xfId="0" applyNumberFormat="1" applyFont="1" applyFill="1" applyBorder="1" applyAlignment="1">
      <alignment horizontal="center" vertical="center"/>
    </xf>
    <xf numFmtId="176" fontId="9" fillId="0" borderId="21" xfId="0" applyNumberFormat="1" applyFont="1" applyFill="1" applyBorder="1" applyAlignment="1">
      <alignment horizontal="center" vertical="center"/>
    </xf>
    <xf numFmtId="176" fontId="6" fillId="0" borderId="34" xfId="0" applyNumberFormat="1" applyFont="1" applyFill="1" applyBorder="1" applyAlignment="1">
      <alignment horizontal="center" vertical="center" wrapText="1"/>
    </xf>
    <xf numFmtId="176" fontId="6" fillId="0" borderId="23" xfId="0" applyNumberFormat="1" applyFont="1" applyFill="1" applyBorder="1" applyAlignment="1">
      <alignment horizontal="center" vertical="center"/>
    </xf>
    <xf numFmtId="176" fontId="9" fillId="0" borderId="56" xfId="0" applyNumberFormat="1" applyFont="1" applyFill="1" applyBorder="1" applyAlignment="1">
      <alignment horizontal="center" vertical="center" wrapText="1"/>
    </xf>
    <xf numFmtId="176" fontId="9" fillId="0" borderId="57" xfId="0" applyNumberFormat="1" applyFont="1" applyFill="1" applyBorder="1" applyAlignment="1">
      <alignment horizontal="center" vertical="center"/>
    </xf>
    <xf numFmtId="176" fontId="9" fillId="0" borderId="58" xfId="0" applyNumberFormat="1" applyFont="1" applyFill="1" applyBorder="1" applyAlignment="1">
      <alignment horizontal="center" vertical="center"/>
    </xf>
    <xf numFmtId="176" fontId="9" fillId="0" borderId="57" xfId="0" applyNumberFormat="1" applyFont="1" applyFill="1" applyBorder="1" applyAlignment="1">
      <alignment horizontal="center" vertical="center" wrapText="1"/>
    </xf>
    <xf numFmtId="176" fontId="6" fillId="24" borderId="61" xfId="0" applyNumberFormat="1" applyFont="1" applyFill="1" applyBorder="1" applyAlignment="1">
      <alignment horizontal="center" vertical="center"/>
    </xf>
    <xf numFmtId="176" fontId="12" fillId="24" borderId="23" xfId="0" applyNumberFormat="1" applyFont="1" applyFill="1" applyBorder="1" applyAlignment="1">
      <alignment horizontal="center" vertical="center" wrapText="1"/>
    </xf>
    <xf numFmtId="176" fontId="6" fillId="24" borderId="47" xfId="0" applyNumberFormat="1" applyFont="1" applyFill="1" applyBorder="1" applyAlignment="1">
      <alignment horizontal="center" vertical="center" wrapText="1"/>
    </xf>
    <xf numFmtId="176" fontId="6" fillId="24" borderId="62" xfId="0" applyNumberFormat="1" applyFont="1" applyFill="1" applyBorder="1" applyAlignment="1">
      <alignment horizontal="center" vertical="center" wrapText="1"/>
    </xf>
    <xf numFmtId="176" fontId="6" fillId="24" borderId="63" xfId="0" applyNumberFormat="1" applyFont="1" applyFill="1" applyBorder="1" applyAlignment="1">
      <alignment horizontal="center" vertical="center" wrapText="1"/>
    </xf>
    <xf numFmtId="176" fontId="11" fillId="24" borderId="32" xfId="0" applyNumberFormat="1" applyFont="1" applyFill="1" applyBorder="1" applyAlignment="1">
      <alignment horizontal="center" vertical="center" wrapText="1"/>
    </xf>
    <xf numFmtId="176" fontId="9" fillId="24" borderId="64" xfId="0" applyNumberFormat="1" applyFont="1" applyFill="1" applyBorder="1" applyAlignment="1">
      <alignment horizontal="center" vertical="center" wrapText="1"/>
    </xf>
    <xf numFmtId="176" fontId="6" fillId="24" borderId="0" xfId="0" applyNumberFormat="1" applyFont="1" applyFill="1" applyBorder="1" applyAlignment="1">
      <alignment horizontal="center" vertical="center"/>
    </xf>
    <xf numFmtId="176" fontId="9" fillId="24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4" fontId="9" fillId="24" borderId="0" xfId="0" applyNumberFormat="1" applyFont="1" applyFill="1" applyBorder="1" applyAlignment="1">
      <alignment horizontal="center" vertical="center"/>
    </xf>
    <xf numFmtId="4" fontId="6" fillId="24" borderId="0" xfId="0" applyNumberFormat="1" applyFont="1" applyFill="1" applyBorder="1" applyAlignment="1">
      <alignment horizontal="center" vertical="center" wrapText="1"/>
    </xf>
    <xf numFmtId="4" fontId="9" fillId="24" borderId="0" xfId="0" applyNumberFormat="1" applyFont="1" applyFill="1" applyBorder="1" applyAlignment="1">
      <alignment horizontal="center" vertical="center" wrapText="1"/>
    </xf>
    <xf numFmtId="4" fontId="9" fillId="24" borderId="0" xfId="55" applyNumberFormat="1" applyFont="1" applyFill="1" applyBorder="1" applyAlignment="1">
      <alignment horizontal="center" vertical="center" wrapText="1"/>
      <protection/>
    </xf>
    <xf numFmtId="176" fontId="11" fillId="24" borderId="0" xfId="0" applyNumberFormat="1" applyFont="1" applyFill="1" applyBorder="1" applyAlignment="1">
      <alignment horizontal="center" vertical="center"/>
    </xf>
    <xf numFmtId="4" fontId="11" fillId="24" borderId="0" xfId="54" applyNumberFormat="1" applyFont="1" applyFill="1" applyBorder="1" applyAlignment="1">
      <alignment horizontal="center" vertical="center" wrapText="1"/>
      <protection/>
    </xf>
    <xf numFmtId="4" fontId="6" fillId="24" borderId="0" xfId="0" applyNumberFormat="1" applyFont="1" applyFill="1" applyBorder="1" applyAlignment="1">
      <alignment horizontal="center" vertical="center"/>
    </xf>
    <xf numFmtId="4" fontId="6" fillId="24" borderId="0" xfId="54" applyNumberFormat="1" applyFont="1" applyFill="1" applyBorder="1" applyAlignment="1">
      <alignment horizontal="center" vertical="center" wrapText="1"/>
      <protection/>
    </xf>
    <xf numFmtId="0" fontId="6" fillId="0" borderId="65" xfId="0" applyFont="1" applyFill="1" applyBorder="1" applyAlignment="1">
      <alignment horizontal="center" vertical="center" wrapText="1"/>
    </xf>
    <xf numFmtId="4" fontId="9" fillId="24" borderId="36" xfId="0" applyNumberFormat="1" applyFont="1" applyFill="1" applyBorder="1" applyAlignment="1">
      <alignment horizontal="center" vertical="center"/>
    </xf>
    <xf numFmtId="4" fontId="6" fillId="24" borderId="47" xfId="0" applyNumberFormat="1" applyFont="1" applyFill="1" applyBorder="1" applyAlignment="1">
      <alignment horizontal="center" vertical="center" wrapText="1"/>
    </xf>
    <xf numFmtId="4" fontId="6" fillId="24" borderId="32" xfId="0" applyNumberFormat="1" applyFont="1" applyFill="1" applyBorder="1" applyAlignment="1">
      <alignment horizontal="center" vertical="center" wrapText="1"/>
    </xf>
    <xf numFmtId="4" fontId="6" fillId="24" borderId="27" xfId="0" applyNumberFormat="1" applyFont="1" applyFill="1" applyBorder="1" applyAlignment="1">
      <alignment horizontal="center" vertical="center" wrapText="1"/>
    </xf>
    <xf numFmtId="4" fontId="6" fillId="24" borderId="36" xfId="0" applyNumberFormat="1" applyFont="1" applyFill="1" applyBorder="1" applyAlignment="1">
      <alignment horizontal="center" vertical="center" wrapText="1"/>
    </xf>
    <xf numFmtId="4" fontId="6" fillId="24" borderId="52" xfId="0" applyNumberFormat="1" applyFont="1" applyFill="1" applyBorder="1" applyAlignment="1">
      <alignment horizontal="center" vertical="center" wrapText="1"/>
    </xf>
    <xf numFmtId="4" fontId="9" fillId="24" borderId="64" xfId="0" applyNumberFormat="1" applyFont="1" applyFill="1" applyBorder="1" applyAlignment="1">
      <alignment horizontal="center" vertical="center" wrapText="1"/>
    </xf>
    <xf numFmtId="4" fontId="9" fillId="24" borderId="62" xfId="0" applyNumberFormat="1" applyFont="1" applyFill="1" applyBorder="1" applyAlignment="1">
      <alignment horizontal="center" vertical="center" wrapText="1"/>
    </xf>
    <xf numFmtId="176" fontId="11" fillId="24" borderId="52" xfId="0" applyNumberFormat="1" applyFont="1" applyFill="1" applyBorder="1" applyAlignment="1">
      <alignment horizontal="center" vertical="center"/>
    </xf>
    <xf numFmtId="4" fontId="11" fillId="24" borderId="52" xfId="54" applyNumberFormat="1" applyFont="1" applyFill="1" applyBorder="1" applyAlignment="1">
      <alignment horizontal="center" vertical="center" wrapText="1"/>
      <protection/>
    </xf>
    <xf numFmtId="4" fontId="6" fillId="24" borderId="32" xfId="0" applyNumberFormat="1" applyFont="1" applyFill="1" applyBorder="1" applyAlignment="1">
      <alignment horizontal="center" vertical="center"/>
    </xf>
    <xf numFmtId="4" fontId="6" fillId="24" borderId="60" xfId="0" applyNumberFormat="1" applyFont="1" applyFill="1" applyBorder="1" applyAlignment="1">
      <alignment horizontal="center" vertical="center"/>
    </xf>
    <xf numFmtId="4" fontId="6" fillId="24" borderId="36" xfId="0" applyNumberFormat="1" applyFont="1" applyFill="1" applyBorder="1" applyAlignment="1">
      <alignment horizontal="center" vertical="center"/>
    </xf>
    <xf numFmtId="4" fontId="6" fillId="24" borderId="52" xfId="0" applyNumberFormat="1" applyFont="1" applyFill="1" applyBorder="1" applyAlignment="1">
      <alignment horizontal="center" vertical="center"/>
    </xf>
    <xf numFmtId="4" fontId="6" fillId="24" borderId="47" xfId="0" applyNumberFormat="1" applyFont="1" applyFill="1" applyBorder="1" applyAlignment="1">
      <alignment horizontal="center" vertical="center"/>
    </xf>
    <xf numFmtId="4" fontId="6" fillId="24" borderId="36" xfId="54" applyNumberFormat="1" applyFont="1" applyFill="1" applyBorder="1" applyAlignment="1">
      <alignment horizontal="center" vertical="center" wrapText="1"/>
      <protection/>
    </xf>
    <xf numFmtId="176" fontId="9" fillId="24" borderId="32" xfId="54" applyNumberFormat="1" applyFont="1" applyFill="1" applyBorder="1" applyAlignment="1">
      <alignment horizontal="center" vertical="center" wrapText="1"/>
      <protection/>
    </xf>
    <xf numFmtId="4" fontId="9" fillId="24" borderId="52" xfId="0" applyNumberFormat="1" applyFont="1" applyFill="1" applyBorder="1" applyAlignment="1">
      <alignment horizontal="center" vertical="center"/>
    </xf>
    <xf numFmtId="4" fontId="9" fillId="24" borderId="32" xfId="0" applyNumberFormat="1" applyFont="1" applyFill="1" applyBorder="1" applyAlignment="1">
      <alignment horizontal="center" vertical="center"/>
    </xf>
    <xf numFmtId="4" fontId="6" fillId="24" borderId="65" xfId="0" applyNumberFormat="1" applyFont="1" applyFill="1" applyBorder="1" applyAlignment="1">
      <alignment horizontal="center" vertical="center"/>
    </xf>
    <xf numFmtId="4" fontId="6" fillId="24" borderId="58" xfId="0" applyNumberFormat="1" applyFont="1" applyFill="1" applyBorder="1" applyAlignment="1">
      <alignment horizontal="center" vertical="center"/>
    </xf>
    <xf numFmtId="176" fontId="6" fillId="24" borderId="32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3" fontId="34" fillId="0" borderId="15" xfId="0" applyNumberFormat="1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64" xfId="0" applyFont="1" applyFill="1" applyBorder="1" applyAlignment="1">
      <alignment horizontal="center" vertical="center" wrapText="1"/>
    </xf>
    <xf numFmtId="0" fontId="11" fillId="0" borderId="11" xfId="55" applyFont="1" applyFill="1" applyBorder="1" applyAlignment="1">
      <alignment vertical="center" wrapText="1"/>
      <protection/>
    </xf>
    <xf numFmtId="4" fontId="6" fillId="24" borderId="38" xfId="0" applyNumberFormat="1" applyFont="1" applyFill="1" applyBorder="1" applyAlignment="1">
      <alignment horizontal="center" vertical="center" wrapText="1"/>
    </xf>
    <xf numFmtId="4" fontId="9" fillId="24" borderId="20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176" fontId="6" fillId="24" borderId="52" xfId="0" applyNumberFormat="1" applyFont="1" applyFill="1" applyBorder="1" applyAlignment="1">
      <alignment horizontal="center" vertical="center" wrapText="1"/>
    </xf>
    <xf numFmtId="176" fontId="12" fillId="24" borderId="52" xfId="54" applyNumberFormat="1" applyFont="1" applyFill="1" applyBorder="1" applyAlignment="1">
      <alignment horizontal="center" vertical="center" wrapText="1"/>
      <protection/>
    </xf>
    <xf numFmtId="176" fontId="6" fillId="24" borderId="36" xfId="54" applyNumberFormat="1" applyFont="1" applyFill="1" applyBorder="1" applyAlignment="1">
      <alignment horizontal="center" vertical="center" wrapText="1"/>
      <protection/>
    </xf>
    <xf numFmtId="176" fontId="6" fillId="24" borderId="52" xfId="0" applyNumberFormat="1" applyFont="1" applyFill="1" applyBorder="1" applyAlignment="1">
      <alignment horizontal="center" vertical="center"/>
    </xf>
    <xf numFmtId="176" fontId="6" fillId="24" borderId="66" xfId="0" applyNumberFormat="1" applyFont="1" applyFill="1" applyBorder="1" applyAlignment="1">
      <alignment horizontal="center" vertical="center"/>
    </xf>
    <xf numFmtId="176" fontId="6" fillId="24" borderId="65" xfId="0" applyNumberFormat="1" applyFont="1" applyFill="1" applyBorder="1" applyAlignment="1">
      <alignment horizontal="center" vertical="center"/>
    </xf>
    <xf numFmtId="183" fontId="9" fillId="24" borderId="36" xfId="0" applyNumberFormat="1" applyFont="1" applyFill="1" applyBorder="1" applyAlignment="1">
      <alignment horizontal="center" vertical="center"/>
    </xf>
    <xf numFmtId="183" fontId="9" fillId="24" borderId="21" xfId="0" applyNumberFormat="1" applyFont="1" applyFill="1" applyBorder="1" applyAlignment="1">
      <alignment horizontal="center" vertical="center"/>
    </xf>
    <xf numFmtId="183" fontId="11" fillId="24" borderId="39" xfId="0" applyNumberFormat="1" applyFont="1" applyFill="1" applyBorder="1" applyAlignment="1">
      <alignment horizontal="center" vertical="center"/>
    </xf>
    <xf numFmtId="176" fontId="6" fillId="24" borderId="67" xfId="0" applyNumberFormat="1" applyFont="1" applyFill="1" applyBorder="1" applyAlignment="1">
      <alignment horizontal="center" vertical="center" wrapText="1"/>
    </xf>
    <xf numFmtId="183" fontId="9" fillId="24" borderId="59" xfId="0" applyNumberFormat="1" applyFont="1" applyFill="1" applyBorder="1" applyAlignment="1">
      <alignment horizontal="center" vertical="center"/>
    </xf>
    <xf numFmtId="183" fontId="12" fillId="24" borderId="35" xfId="0" applyNumberFormat="1" applyFont="1" applyFill="1" applyBorder="1" applyAlignment="1">
      <alignment horizontal="center" vertical="center"/>
    </xf>
    <xf numFmtId="183" fontId="12" fillId="24" borderId="26" xfId="0" applyNumberFormat="1" applyFont="1" applyFill="1" applyBorder="1" applyAlignment="1">
      <alignment horizontal="center" vertical="center"/>
    </xf>
    <xf numFmtId="183" fontId="12" fillId="24" borderId="39" xfId="0" applyNumberFormat="1" applyFont="1" applyFill="1" applyBorder="1" applyAlignment="1">
      <alignment horizontal="center" vertical="center"/>
    </xf>
    <xf numFmtId="49" fontId="12" fillId="0" borderId="11" xfId="54" applyNumberFormat="1" applyFont="1" applyBorder="1" applyAlignment="1">
      <alignment horizontal="center" vertical="center" wrapText="1"/>
      <protection/>
    </xf>
    <xf numFmtId="176" fontId="6" fillId="24" borderId="58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35" fillId="0" borderId="0" xfId="0" applyFont="1" applyFill="1" applyAlignment="1">
      <alignment/>
    </xf>
    <xf numFmtId="2" fontId="4" fillId="0" borderId="0" xfId="0" applyNumberFormat="1" applyFont="1" applyFill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horizontal="center" vertical="center" wrapText="1"/>
    </xf>
    <xf numFmtId="183" fontId="6" fillId="24" borderId="35" xfId="0" applyNumberFormat="1" applyFont="1" applyFill="1" applyBorder="1" applyAlignment="1">
      <alignment horizontal="center" vertical="center"/>
    </xf>
    <xf numFmtId="183" fontId="6" fillId="24" borderId="39" xfId="0" applyNumberFormat="1" applyFont="1" applyFill="1" applyBorder="1" applyAlignment="1">
      <alignment horizontal="center" vertical="center"/>
    </xf>
    <xf numFmtId="183" fontId="6" fillId="24" borderId="26" xfId="0" applyNumberFormat="1" applyFont="1" applyFill="1" applyBorder="1" applyAlignment="1">
      <alignment horizontal="center" vertical="center"/>
    </xf>
    <xf numFmtId="183" fontId="11" fillId="24" borderId="35" xfId="0" applyNumberFormat="1" applyFont="1" applyFill="1" applyBorder="1" applyAlignment="1">
      <alignment horizontal="center" vertical="center"/>
    </xf>
    <xf numFmtId="183" fontId="11" fillId="24" borderId="26" xfId="0" applyNumberFormat="1" applyFont="1" applyFill="1" applyBorder="1" applyAlignment="1">
      <alignment horizontal="center" vertical="center"/>
    </xf>
    <xf numFmtId="183" fontId="6" fillId="24" borderId="59" xfId="0" applyNumberFormat="1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center"/>
    </xf>
    <xf numFmtId="176" fontId="6" fillId="0" borderId="40" xfId="0" applyNumberFormat="1" applyFont="1" applyFill="1" applyBorder="1" applyAlignment="1">
      <alignment horizontal="center" vertical="center" wrapText="1"/>
    </xf>
    <xf numFmtId="176" fontId="6" fillId="24" borderId="68" xfId="0" applyNumberFormat="1" applyFont="1" applyFill="1" applyBorder="1" applyAlignment="1">
      <alignment horizontal="center" vertical="center"/>
    </xf>
    <xf numFmtId="49" fontId="6" fillId="0" borderId="69" xfId="0" applyNumberFormat="1" applyFont="1" applyFill="1" applyBorder="1" applyAlignment="1">
      <alignment horizontal="center" vertical="center"/>
    </xf>
    <xf numFmtId="176" fontId="6" fillId="0" borderId="52" xfId="0" applyNumberFormat="1" applyFont="1" applyFill="1" applyBorder="1" applyAlignment="1">
      <alignment horizontal="center" vertical="center"/>
    </xf>
    <xf numFmtId="176" fontId="6" fillId="0" borderId="57" xfId="0" applyNumberFormat="1" applyFont="1" applyFill="1" applyBorder="1" applyAlignment="1">
      <alignment horizontal="center" vertical="center"/>
    </xf>
    <xf numFmtId="176" fontId="9" fillId="0" borderId="47" xfId="0" applyNumberFormat="1" applyFont="1" applyFill="1" applyBorder="1" applyAlignment="1">
      <alignment horizontal="center" vertical="center"/>
    </xf>
    <xf numFmtId="4" fontId="6" fillId="24" borderId="23" xfId="0" applyNumberFormat="1" applyFont="1" applyFill="1" applyBorder="1" applyAlignment="1">
      <alignment horizontal="center" vertical="center"/>
    </xf>
    <xf numFmtId="49" fontId="5" fillId="0" borderId="70" xfId="0" applyNumberFormat="1" applyFont="1" applyFill="1" applyBorder="1" applyAlignment="1">
      <alignment horizontal="center" vertical="center"/>
    </xf>
    <xf numFmtId="4" fontId="6" fillId="24" borderId="38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176" fontId="6" fillId="0" borderId="58" xfId="0" applyNumberFormat="1" applyFont="1" applyFill="1" applyBorder="1" applyAlignment="1">
      <alignment horizontal="center" vertical="center"/>
    </xf>
    <xf numFmtId="176" fontId="6" fillId="0" borderId="70" xfId="0" applyNumberFormat="1" applyFont="1" applyFill="1" applyBorder="1" applyAlignment="1">
      <alignment horizontal="center" vertical="center" wrapText="1"/>
    </xf>
    <xf numFmtId="176" fontId="6" fillId="0" borderId="50" xfId="0" applyNumberFormat="1" applyFont="1" applyFill="1" applyBorder="1" applyAlignment="1">
      <alignment horizontal="center" vertical="center"/>
    </xf>
    <xf numFmtId="183" fontId="6" fillId="24" borderId="5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76" fontId="6" fillId="24" borderId="71" xfId="0" applyNumberFormat="1" applyFont="1" applyFill="1" applyBorder="1" applyAlignment="1">
      <alignment horizontal="center" vertical="center"/>
    </xf>
    <xf numFmtId="176" fontId="9" fillId="0" borderId="60" xfId="0" applyNumberFormat="1" applyFont="1" applyFill="1" applyBorder="1" applyAlignment="1">
      <alignment horizontal="center" vertical="center"/>
    </xf>
    <xf numFmtId="176" fontId="6" fillId="24" borderId="72" xfId="0" applyNumberFormat="1" applyFont="1" applyFill="1" applyBorder="1" applyAlignment="1">
      <alignment horizontal="center" vertical="center"/>
    </xf>
    <xf numFmtId="176" fontId="9" fillId="0" borderId="15" xfId="0" applyNumberFormat="1" applyFont="1" applyFill="1" applyBorder="1" applyAlignment="1">
      <alignment horizontal="center" vertical="center" wrapText="1"/>
    </xf>
    <xf numFmtId="176" fontId="6" fillId="24" borderId="73" xfId="0" applyNumberFormat="1" applyFont="1" applyFill="1" applyBorder="1" applyAlignment="1">
      <alignment horizontal="center" vertical="center" wrapText="1"/>
    </xf>
    <xf numFmtId="176" fontId="6" fillId="24" borderId="74" xfId="0" applyNumberFormat="1" applyFont="1" applyFill="1" applyBorder="1" applyAlignment="1">
      <alignment horizontal="center" vertical="center" wrapText="1"/>
    </xf>
    <xf numFmtId="4" fontId="6" fillId="24" borderId="74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176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vertical="center" wrapText="1"/>
    </xf>
    <xf numFmtId="176" fontId="12" fillId="0" borderId="56" xfId="0" applyNumberFormat="1" applyFont="1" applyFill="1" applyBorder="1" applyAlignment="1">
      <alignment horizontal="center" vertical="center"/>
    </xf>
    <xf numFmtId="2" fontId="12" fillId="0" borderId="58" xfId="0" applyNumberFormat="1" applyFont="1" applyFill="1" applyBorder="1" applyAlignment="1">
      <alignment horizontal="center" vertical="center"/>
    </xf>
    <xf numFmtId="176" fontId="12" fillId="0" borderId="57" xfId="0" applyNumberFormat="1" applyFont="1" applyFill="1" applyBorder="1" applyAlignment="1">
      <alignment horizontal="center" vertical="center"/>
    </xf>
    <xf numFmtId="169" fontId="6" fillId="0" borderId="57" xfId="0" applyNumberFormat="1" applyFont="1" applyFill="1" applyBorder="1" applyAlignment="1">
      <alignment horizontal="center" vertical="center"/>
    </xf>
    <xf numFmtId="2" fontId="6" fillId="0" borderId="59" xfId="0" applyNumberFormat="1" applyFont="1" applyFill="1" applyBorder="1" applyAlignment="1">
      <alignment horizontal="center" vertical="center"/>
    </xf>
    <xf numFmtId="2" fontId="6" fillId="0" borderId="57" xfId="0" applyNumberFormat="1" applyFont="1" applyFill="1" applyBorder="1" applyAlignment="1">
      <alignment horizontal="center" vertical="center"/>
    </xf>
    <xf numFmtId="2" fontId="6" fillId="0" borderId="58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justify" wrapText="1"/>
    </xf>
    <xf numFmtId="0" fontId="6" fillId="0" borderId="11" xfId="0" applyFont="1" applyFill="1" applyBorder="1" applyAlignment="1">
      <alignment vertical="center" wrapText="1"/>
    </xf>
    <xf numFmtId="4" fontId="6" fillId="24" borderId="20" xfId="0" applyNumberFormat="1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left" vertical="center" wrapText="1"/>
    </xf>
    <xf numFmtId="176" fontId="11" fillId="0" borderId="47" xfId="0" applyNumberFormat="1" applyFont="1" applyFill="1" applyBorder="1" applyAlignment="1">
      <alignment horizontal="center" vertical="center"/>
    </xf>
    <xf numFmtId="0" fontId="6" fillId="0" borderId="10" xfId="53" applyNumberFormat="1" applyFont="1" applyFill="1" applyBorder="1" applyAlignment="1" applyProtection="1">
      <alignment horizontal="left" vertical="center" wrapText="1"/>
      <protection/>
    </xf>
    <xf numFmtId="0" fontId="6" fillId="0" borderId="46" xfId="55" applyFont="1" applyFill="1" applyBorder="1" applyAlignment="1">
      <alignment vertical="center" wrapText="1"/>
      <protection/>
    </xf>
    <xf numFmtId="183" fontId="9" fillId="24" borderId="58" xfId="0" applyNumberFormat="1" applyFont="1" applyFill="1" applyBorder="1" applyAlignment="1">
      <alignment horizontal="center" vertical="center"/>
    </xf>
    <xf numFmtId="176" fontId="9" fillId="24" borderId="57" xfId="54" applyNumberFormat="1" applyFont="1" applyFill="1" applyBorder="1" applyAlignment="1">
      <alignment horizontal="center" vertical="center" wrapText="1"/>
      <protection/>
    </xf>
    <xf numFmtId="176" fontId="9" fillId="24" borderId="58" xfId="54" applyNumberFormat="1" applyFont="1" applyFill="1" applyBorder="1" applyAlignment="1">
      <alignment horizontal="center" vertical="center" wrapText="1"/>
      <protection/>
    </xf>
    <xf numFmtId="176" fontId="9" fillId="24" borderId="59" xfId="54" applyNumberFormat="1" applyFont="1" applyFill="1" applyBorder="1" applyAlignment="1">
      <alignment horizontal="center" vertical="center" wrapText="1"/>
      <protection/>
    </xf>
    <xf numFmtId="176" fontId="12" fillId="0" borderId="23" xfId="0" applyNumberFormat="1" applyFont="1" applyFill="1" applyBorder="1" applyAlignment="1">
      <alignment horizontal="center" vertical="center"/>
    </xf>
    <xf numFmtId="176" fontId="12" fillId="0" borderId="52" xfId="0" applyNumberFormat="1" applyFont="1" applyFill="1" applyBorder="1" applyAlignment="1">
      <alignment horizontal="center" vertical="center"/>
    </xf>
    <xf numFmtId="4" fontId="11" fillId="24" borderId="52" xfId="0" applyNumberFormat="1" applyFont="1" applyFill="1" applyBorder="1" applyAlignment="1">
      <alignment horizontal="center" vertical="center"/>
    </xf>
    <xf numFmtId="49" fontId="12" fillId="24" borderId="13" xfId="0" applyNumberFormat="1" applyFont="1" applyFill="1" applyBorder="1" applyAlignment="1">
      <alignment horizontal="center" vertical="center"/>
    </xf>
    <xf numFmtId="49" fontId="12" fillId="24" borderId="10" xfId="0" applyNumberFormat="1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left" vertical="center" wrapText="1"/>
    </xf>
    <xf numFmtId="176" fontId="34" fillId="0" borderId="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67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75" xfId="0" applyFont="1" applyFill="1" applyBorder="1" applyAlignment="1">
      <alignment vertical="center" wrapText="1"/>
    </xf>
    <xf numFmtId="0" fontId="6" fillId="0" borderId="69" xfId="0" applyFont="1" applyFill="1" applyBorder="1" applyAlignment="1">
      <alignment horizontal="left" vertical="center" wrapText="1"/>
    </xf>
    <xf numFmtId="0" fontId="6" fillId="0" borderId="76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67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justify" vertical="center"/>
    </xf>
    <xf numFmtId="176" fontId="12" fillId="24" borderId="77" xfId="0" applyNumberFormat="1" applyFont="1" applyFill="1" applyBorder="1" applyAlignment="1">
      <alignment horizontal="center" vertical="center"/>
    </xf>
    <xf numFmtId="176" fontId="6" fillId="24" borderId="78" xfId="0" applyNumberFormat="1" applyFont="1" applyFill="1" applyBorder="1" applyAlignment="1">
      <alignment horizontal="center" vertical="center" wrapText="1"/>
    </xf>
    <xf numFmtId="176" fontId="11" fillId="24" borderId="26" xfId="0" applyNumberFormat="1" applyFont="1" applyFill="1" applyBorder="1" applyAlignment="1">
      <alignment horizontal="center" vertical="center"/>
    </xf>
    <xf numFmtId="49" fontId="7" fillId="0" borderId="76" xfId="0" applyNumberFormat="1" applyFont="1" applyFill="1" applyBorder="1" applyAlignment="1">
      <alignment horizontal="center" vertical="center"/>
    </xf>
    <xf numFmtId="176" fontId="9" fillId="0" borderId="79" xfId="0" applyNumberFormat="1" applyFont="1" applyFill="1" applyBorder="1" applyAlignment="1">
      <alignment horizontal="center" vertical="center"/>
    </xf>
    <xf numFmtId="176" fontId="6" fillId="0" borderId="59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6" fillId="0" borderId="12" xfId="54" applyNumberFormat="1" applyFont="1" applyBorder="1" applyAlignment="1">
      <alignment horizontal="center" vertical="center" wrapText="1"/>
      <protection/>
    </xf>
    <xf numFmtId="176" fontId="6" fillId="24" borderId="60" xfId="54" applyNumberFormat="1" applyFont="1" applyFill="1" applyBorder="1" applyAlignment="1">
      <alignment horizontal="center" vertical="center" wrapText="1"/>
      <protection/>
    </xf>
    <xf numFmtId="176" fontId="6" fillId="24" borderId="50" xfId="54" applyNumberFormat="1" applyFont="1" applyFill="1" applyBorder="1" applyAlignment="1">
      <alignment horizontal="center" vertical="center" wrapText="1"/>
      <protection/>
    </xf>
    <xf numFmtId="176" fontId="6" fillId="24" borderId="51" xfId="54" applyNumberFormat="1" applyFont="1" applyFill="1" applyBorder="1" applyAlignment="1">
      <alignment horizontal="center" vertical="center" wrapText="1"/>
      <protection/>
    </xf>
    <xf numFmtId="0" fontId="11" fillId="0" borderId="10" xfId="55" applyFont="1" applyFill="1" applyBorder="1" applyAlignment="1">
      <alignment vertical="center" wrapText="1"/>
      <protection/>
    </xf>
    <xf numFmtId="0" fontId="6" fillId="0" borderId="24" xfId="0" applyFont="1" applyFill="1" applyBorder="1" applyAlignment="1">
      <alignment vertical="center" wrapText="1"/>
    </xf>
    <xf numFmtId="176" fontId="9" fillId="0" borderId="0" xfId="0" applyNumberFormat="1" applyFont="1" applyFill="1" applyBorder="1" applyAlignment="1">
      <alignment horizontal="center" vertical="center"/>
    </xf>
    <xf numFmtId="0" fontId="6" fillId="0" borderId="10" xfId="54" applyFont="1" applyFill="1" applyBorder="1" applyAlignment="1">
      <alignment horizontal="left" vertical="center" wrapText="1"/>
      <protection/>
    </xf>
    <xf numFmtId="0" fontId="11" fillId="0" borderId="71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 wrapText="1"/>
    </xf>
    <xf numFmtId="0" fontId="7" fillId="24" borderId="24" xfId="54" applyFont="1" applyFill="1" applyBorder="1" applyAlignment="1">
      <alignment horizontal="center" vertical="center"/>
      <protection/>
    </xf>
    <xf numFmtId="176" fontId="9" fillId="0" borderId="58" xfId="0" applyNumberFormat="1" applyFont="1" applyFill="1" applyBorder="1" applyAlignment="1">
      <alignment horizontal="center" vertical="center" wrapText="1"/>
    </xf>
    <xf numFmtId="176" fontId="6" fillId="24" borderId="59" xfId="0" applyNumberFormat="1" applyFont="1" applyFill="1" applyBorder="1" applyAlignment="1">
      <alignment horizontal="center" vertical="center" wrapText="1"/>
    </xf>
    <xf numFmtId="176" fontId="9" fillId="24" borderId="58" xfId="0" applyNumberFormat="1" applyFont="1" applyFill="1" applyBorder="1" applyAlignment="1">
      <alignment vertical="center" wrapText="1"/>
    </xf>
    <xf numFmtId="4" fontId="6" fillId="24" borderId="58" xfId="0" applyNumberFormat="1" applyFont="1" applyFill="1" applyBorder="1" applyAlignment="1">
      <alignment horizontal="center" vertical="center" wrapText="1"/>
    </xf>
    <xf numFmtId="176" fontId="9" fillId="0" borderId="76" xfId="0" applyNumberFormat="1" applyFont="1" applyFill="1" applyBorder="1" applyAlignment="1">
      <alignment horizontal="center" vertical="center" wrapText="1"/>
    </xf>
    <xf numFmtId="176" fontId="6" fillId="24" borderId="57" xfId="0" applyNumberFormat="1" applyFont="1" applyFill="1" applyBorder="1" applyAlignment="1">
      <alignment horizontal="center" vertical="center"/>
    </xf>
    <xf numFmtId="4" fontId="6" fillId="24" borderId="57" xfId="0" applyNumberFormat="1" applyFont="1" applyFill="1" applyBorder="1" applyAlignment="1">
      <alignment horizontal="center" vertical="center"/>
    </xf>
    <xf numFmtId="0" fontId="6" fillId="0" borderId="11" xfId="55" applyFont="1" applyFill="1" applyBorder="1" applyAlignment="1">
      <alignment vertical="center" wrapText="1"/>
      <protection/>
    </xf>
    <xf numFmtId="176" fontId="6" fillId="0" borderId="43" xfId="0" applyNumberFormat="1" applyFont="1" applyFill="1" applyBorder="1" applyAlignment="1">
      <alignment horizontal="center" vertical="center"/>
    </xf>
    <xf numFmtId="4" fontId="6" fillId="24" borderId="50" xfId="0" applyNumberFormat="1" applyFont="1" applyFill="1" applyBorder="1" applyAlignment="1">
      <alignment horizontal="center" vertical="center"/>
    </xf>
    <xf numFmtId="176" fontId="6" fillId="0" borderId="33" xfId="0" applyNumberFormat="1" applyFont="1" applyFill="1" applyBorder="1" applyAlignment="1">
      <alignment horizontal="center" vertical="center" wrapText="1"/>
    </xf>
    <xf numFmtId="176" fontId="6" fillId="0" borderId="69" xfId="0" applyNumberFormat="1" applyFont="1" applyFill="1" applyBorder="1" applyAlignment="1">
      <alignment horizontal="center" vertical="center" wrapText="1"/>
    </xf>
    <xf numFmtId="176" fontId="6" fillId="24" borderId="80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176" fontId="6" fillId="24" borderId="43" xfId="54" applyNumberFormat="1" applyFont="1" applyFill="1" applyBorder="1" applyAlignment="1">
      <alignment horizontal="center" vertical="center" wrapText="1"/>
      <protection/>
    </xf>
    <xf numFmtId="176" fontId="6" fillId="0" borderId="38" xfId="54" applyNumberFormat="1" applyFont="1" applyFill="1" applyBorder="1" applyAlignment="1">
      <alignment horizontal="center" vertical="center" wrapText="1"/>
      <protection/>
    </xf>
    <xf numFmtId="0" fontId="11" fillId="0" borderId="61" xfId="0" applyFont="1" applyFill="1" applyBorder="1" applyAlignment="1">
      <alignment vertical="center" wrapText="1"/>
    </xf>
    <xf numFmtId="176" fontId="11" fillId="24" borderId="32" xfId="54" applyNumberFormat="1" applyFont="1" applyFill="1" applyBorder="1" applyAlignment="1">
      <alignment horizontal="center" vertical="center" wrapText="1"/>
      <protection/>
    </xf>
    <xf numFmtId="176" fontId="11" fillId="24" borderId="27" xfId="54" applyNumberFormat="1" applyFont="1" applyFill="1" applyBorder="1" applyAlignment="1">
      <alignment horizontal="center" vertical="center" wrapText="1"/>
      <protection/>
    </xf>
    <xf numFmtId="176" fontId="11" fillId="24" borderId="56" xfId="54" applyNumberFormat="1" applyFont="1" applyFill="1" applyBorder="1" applyAlignment="1">
      <alignment horizontal="center" vertical="center" wrapText="1"/>
      <protection/>
    </xf>
    <xf numFmtId="176" fontId="11" fillId="24" borderId="16" xfId="54" applyNumberFormat="1" applyFont="1" applyFill="1" applyBorder="1" applyAlignment="1">
      <alignment horizontal="center" vertical="center" wrapText="1"/>
      <protection/>
    </xf>
    <xf numFmtId="49" fontId="7" fillId="24" borderId="15" xfId="0" applyNumberFormat="1" applyFont="1" applyFill="1" applyBorder="1" applyAlignment="1">
      <alignment horizontal="center" vertical="center"/>
    </xf>
    <xf numFmtId="176" fontId="9" fillId="0" borderId="50" xfId="0" applyNumberFormat="1" applyFont="1" applyFill="1" applyBorder="1" applyAlignment="1">
      <alignment horizontal="center" vertical="center"/>
    </xf>
    <xf numFmtId="176" fontId="9" fillId="0" borderId="51" xfId="0" applyNumberFormat="1" applyFont="1" applyFill="1" applyBorder="1" applyAlignment="1">
      <alignment horizontal="center" vertical="center"/>
    </xf>
    <xf numFmtId="176" fontId="9" fillId="24" borderId="60" xfId="0" applyNumberFormat="1" applyFont="1" applyFill="1" applyBorder="1" applyAlignment="1">
      <alignment horizontal="center" vertical="center"/>
    </xf>
    <xf numFmtId="4" fontId="9" fillId="24" borderId="60" xfId="0" applyNumberFormat="1" applyFont="1" applyFill="1" applyBorder="1" applyAlignment="1">
      <alignment horizontal="center" vertical="center"/>
    </xf>
    <xf numFmtId="176" fontId="9" fillId="0" borderId="35" xfId="0" applyNumberFormat="1" applyFont="1" applyFill="1" applyBorder="1" applyAlignment="1">
      <alignment horizontal="center" vertical="center"/>
    </xf>
    <xf numFmtId="176" fontId="9" fillId="0" borderId="27" xfId="0" applyNumberFormat="1" applyFont="1" applyFill="1" applyBorder="1" applyAlignment="1">
      <alignment horizontal="center" vertical="center"/>
    </xf>
    <xf numFmtId="176" fontId="9" fillId="0" borderId="2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6" fontId="6" fillId="0" borderId="28" xfId="0" applyNumberFormat="1" applyFont="1" applyFill="1" applyBorder="1" applyAlignment="1">
      <alignment horizontal="center" vertical="center"/>
    </xf>
    <xf numFmtId="176" fontId="12" fillId="0" borderId="80" xfId="0" applyNumberFormat="1" applyFont="1" applyFill="1" applyBorder="1" applyAlignment="1">
      <alignment horizontal="center" vertical="center"/>
    </xf>
    <xf numFmtId="176" fontId="12" fillId="0" borderId="77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176" fontId="11" fillId="0" borderId="31" xfId="0" applyNumberFormat="1" applyFont="1" applyFill="1" applyBorder="1" applyAlignment="1">
      <alignment horizontal="center" vertical="center" wrapText="1"/>
    </xf>
    <xf numFmtId="176" fontId="11" fillId="24" borderId="28" xfId="54" applyNumberFormat="1" applyFont="1" applyFill="1" applyBorder="1" applyAlignment="1">
      <alignment horizontal="center" vertical="center" wrapText="1"/>
      <protection/>
    </xf>
    <xf numFmtId="176" fontId="11" fillId="24" borderId="31" xfId="54" applyNumberFormat="1" applyFont="1" applyFill="1" applyBorder="1" applyAlignment="1">
      <alignment horizontal="center" vertical="center" wrapText="1"/>
      <protection/>
    </xf>
    <xf numFmtId="49" fontId="12" fillId="24" borderId="69" xfId="0" applyNumberFormat="1" applyFont="1" applyFill="1" applyBorder="1" applyAlignment="1">
      <alignment horizontal="center" vertical="center"/>
    </xf>
    <xf numFmtId="176" fontId="12" fillId="0" borderId="34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1" xfId="53" applyNumberFormat="1" applyFont="1" applyFill="1" applyBorder="1" applyAlignment="1" applyProtection="1">
      <alignment horizontal="left" vertical="center" wrapText="1"/>
      <protection/>
    </xf>
    <xf numFmtId="0" fontId="6" fillId="0" borderId="12" xfId="53" applyNumberFormat="1" applyFont="1" applyFill="1" applyBorder="1" applyAlignment="1" applyProtection="1">
      <alignment horizontal="left" vertical="center" wrapText="1"/>
      <protection/>
    </xf>
    <xf numFmtId="176" fontId="6" fillId="24" borderId="47" xfId="54" applyNumberFormat="1" applyFont="1" applyFill="1" applyBorder="1" applyAlignment="1">
      <alignment horizontal="center" vertical="center" wrapText="1"/>
      <protection/>
    </xf>
    <xf numFmtId="176" fontId="12" fillId="0" borderId="47" xfId="54" applyNumberFormat="1" applyFont="1" applyFill="1" applyBorder="1" applyAlignment="1">
      <alignment horizontal="center" vertical="center" wrapText="1"/>
      <protection/>
    </xf>
    <xf numFmtId="176" fontId="12" fillId="0" borderId="38" xfId="54" applyNumberFormat="1" applyFont="1" applyFill="1" applyBorder="1" applyAlignment="1">
      <alignment horizontal="center" vertical="center" wrapText="1"/>
      <protection/>
    </xf>
    <xf numFmtId="176" fontId="12" fillId="0" borderId="40" xfId="54" applyNumberFormat="1" applyFont="1" applyFill="1" applyBorder="1" applyAlignment="1">
      <alignment horizontal="center" vertical="center" wrapText="1"/>
      <protection/>
    </xf>
    <xf numFmtId="0" fontId="7" fillId="0" borderId="14" xfId="55" applyFont="1" applyFill="1" applyBorder="1" applyAlignment="1">
      <alignment vertical="center" wrapText="1"/>
      <protection/>
    </xf>
    <xf numFmtId="0" fontId="7" fillId="0" borderId="14" xfId="55" applyFont="1" applyFill="1" applyBorder="1" applyAlignment="1">
      <alignment horizontal="left" vertical="center" wrapText="1"/>
      <protection/>
    </xf>
    <xf numFmtId="0" fontId="7" fillId="0" borderId="42" xfId="55" applyFont="1" applyFill="1" applyBorder="1" applyAlignment="1">
      <alignment vertical="center" wrapText="1"/>
      <protection/>
    </xf>
    <xf numFmtId="0" fontId="7" fillId="0" borderId="24" xfId="55" applyFont="1" applyFill="1" applyBorder="1" applyAlignment="1">
      <alignment vertical="center" wrapText="1"/>
      <protection/>
    </xf>
    <xf numFmtId="0" fontId="7" fillId="0" borderId="64" xfId="55" applyFont="1" applyFill="1" applyBorder="1" applyAlignment="1">
      <alignment vertical="center" wrapText="1"/>
      <protection/>
    </xf>
    <xf numFmtId="0" fontId="31" fillId="0" borderId="13" xfId="54" applyFont="1" applyFill="1" applyBorder="1" applyAlignment="1">
      <alignment horizontal="left" vertical="center" wrapText="1"/>
      <protection/>
    </xf>
    <xf numFmtId="0" fontId="31" fillId="0" borderId="10" xfId="56" applyFont="1" applyFill="1" applyBorder="1" applyAlignment="1">
      <alignment horizontal="left" vertical="center" wrapText="1"/>
      <protection/>
    </xf>
    <xf numFmtId="0" fontId="6" fillId="0" borderId="10" xfId="56" applyFont="1" applyFill="1" applyBorder="1" applyAlignment="1">
      <alignment horizontal="left" vertical="center" wrapText="1"/>
      <protection/>
    </xf>
    <xf numFmtId="0" fontId="7" fillId="0" borderId="14" xfId="53" applyNumberFormat="1" applyFont="1" applyFill="1" applyBorder="1" applyAlignment="1" applyProtection="1">
      <alignment horizontal="left" vertical="center" wrapText="1"/>
      <protection/>
    </xf>
    <xf numFmtId="0" fontId="31" fillId="0" borderId="10" xfId="53" applyNumberFormat="1" applyFont="1" applyFill="1" applyBorder="1" applyAlignment="1" applyProtection="1">
      <alignment horizontal="left" vertical="center" wrapText="1"/>
      <protection/>
    </xf>
    <xf numFmtId="0" fontId="31" fillId="0" borderId="11" xfId="0" applyFont="1" applyFill="1" applyBorder="1" applyAlignment="1">
      <alignment horizontal="left" vertical="center" wrapText="1"/>
    </xf>
    <xf numFmtId="0" fontId="6" fillId="0" borderId="13" xfId="55" applyFont="1" applyFill="1" applyBorder="1" applyAlignment="1">
      <alignment vertical="center" wrapText="1"/>
      <protection/>
    </xf>
    <xf numFmtId="0" fontId="31" fillId="0" borderId="13" xfId="0" applyFont="1" applyFill="1" applyBorder="1" applyAlignment="1">
      <alignment horizontal="left" vertical="center" wrapText="1"/>
    </xf>
    <xf numFmtId="0" fontId="31" fillId="0" borderId="13" xfId="55" applyFont="1" applyFill="1" applyBorder="1" applyAlignment="1">
      <alignment vertical="center" wrapText="1"/>
      <protection/>
    </xf>
    <xf numFmtId="0" fontId="7" fillId="0" borderId="14" xfId="0" applyFont="1" applyFill="1" applyBorder="1" applyAlignment="1">
      <alignment horizontal="left" vertical="center" wrapText="1"/>
    </xf>
    <xf numFmtId="0" fontId="7" fillId="0" borderId="61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distributed" wrapText="1"/>
    </xf>
    <xf numFmtId="0" fontId="7" fillId="0" borderId="64" xfId="0" applyFont="1" applyFill="1" applyBorder="1" applyAlignment="1">
      <alignment vertical="center" wrapText="1"/>
    </xf>
    <xf numFmtId="0" fontId="7" fillId="0" borderId="76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justify" wrapText="1"/>
    </xf>
    <xf numFmtId="0" fontId="6" fillId="0" borderId="22" xfId="0" applyFont="1" applyBorder="1" applyAlignment="1">
      <alignment horizontal="left" vertical="center" wrapText="1"/>
    </xf>
    <xf numFmtId="0" fontId="11" fillId="24" borderId="13" xfId="55" applyFont="1" applyFill="1" applyBorder="1" applyAlignment="1">
      <alignment horizontal="left" vertical="center" wrapText="1"/>
      <protection/>
    </xf>
    <xf numFmtId="176" fontId="11" fillId="24" borderId="34" xfId="0" applyNumberFormat="1" applyFont="1" applyFill="1" applyBorder="1" applyAlignment="1">
      <alignment horizontal="center" vertical="center"/>
    </xf>
    <xf numFmtId="0" fontId="7" fillId="0" borderId="11" xfId="55" applyFont="1" applyFill="1" applyBorder="1" applyAlignment="1">
      <alignment horizontal="left" vertical="center" wrapText="1"/>
      <protection/>
    </xf>
    <xf numFmtId="176" fontId="9" fillId="24" borderId="40" xfId="54" applyNumberFormat="1" applyFont="1" applyFill="1" applyBorder="1" applyAlignment="1">
      <alignment horizontal="center" vertical="center" wrapText="1"/>
      <protection/>
    </xf>
    <xf numFmtId="176" fontId="9" fillId="24" borderId="38" xfId="54" applyNumberFormat="1" applyFont="1" applyFill="1" applyBorder="1" applyAlignment="1">
      <alignment horizontal="center" vertical="center" wrapText="1"/>
      <protection/>
    </xf>
    <xf numFmtId="176" fontId="9" fillId="24" borderId="47" xfId="54" applyNumberFormat="1" applyFont="1" applyFill="1" applyBorder="1" applyAlignment="1">
      <alignment horizontal="center" vertical="center" wrapText="1"/>
      <protection/>
    </xf>
    <xf numFmtId="176" fontId="9" fillId="24" borderId="39" xfId="54" applyNumberFormat="1" applyFont="1" applyFill="1" applyBorder="1" applyAlignment="1">
      <alignment horizontal="center" vertical="center" wrapText="1"/>
      <protection/>
    </xf>
    <xf numFmtId="176" fontId="9" fillId="24" borderId="47" xfId="0" applyNumberFormat="1" applyFont="1" applyFill="1" applyBorder="1" applyAlignment="1">
      <alignment horizontal="center" vertical="center"/>
    </xf>
    <xf numFmtId="183" fontId="9" fillId="24" borderId="47" xfId="0" applyNumberFormat="1" applyFont="1" applyFill="1" applyBorder="1" applyAlignment="1">
      <alignment horizontal="center" vertical="center"/>
    </xf>
    <xf numFmtId="183" fontId="9" fillId="24" borderId="39" xfId="0" applyNumberFormat="1" applyFont="1" applyFill="1" applyBorder="1" applyAlignment="1">
      <alignment horizontal="center" vertical="center"/>
    </xf>
    <xf numFmtId="176" fontId="6" fillId="0" borderId="32" xfId="54" applyNumberFormat="1" applyFont="1" applyFill="1" applyBorder="1" applyAlignment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0" fontId="6" fillId="24" borderId="18" xfId="55" applyFont="1" applyFill="1" applyBorder="1" applyAlignment="1">
      <alignment vertical="center" wrapText="1"/>
      <protection/>
    </xf>
    <xf numFmtId="176" fontId="6" fillId="24" borderId="81" xfId="0" applyNumberFormat="1" applyFont="1" applyFill="1" applyBorder="1" applyAlignment="1">
      <alignment horizontal="center" vertical="center" wrapText="1"/>
    </xf>
    <xf numFmtId="176" fontId="6" fillId="24" borderId="30" xfId="0" applyNumberFormat="1" applyFont="1" applyFill="1" applyBorder="1" applyAlignment="1">
      <alignment horizontal="center" vertical="center" wrapText="1"/>
    </xf>
    <xf numFmtId="176" fontId="6" fillId="24" borderId="30" xfId="54" applyNumberFormat="1" applyFont="1" applyFill="1" applyBorder="1" applyAlignment="1">
      <alignment horizontal="center" vertical="center"/>
      <protection/>
    </xf>
    <xf numFmtId="176" fontId="6" fillId="24" borderId="82" xfId="0" applyNumberFormat="1" applyFont="1" applyFill="1" applyBorder="1" applyAlignment="1">
      <alignment horizontal="center" vertical="center" wrapText="1"/>
    </xf>
    <xf numFmtId="176" fontId="6" fillId="24" borderId="83" xfId="0" applyNumberFormat="1" applyFont="1" applyFill="1" applyBorder="1" applyAlignment="1">
      <alignment horizontal="center" vertical="center" wrapText="1"/>
    </xf>
    <xf numFmtId="183" fontId="6" fillId="24" borderId="49" xfId="0" applyNumberFormat="1" applyFont="1" applyFill="1" applyBorder="1" applyAlignment="1">
      <alignment horizontal="center" vertical="center"/>
    </xf>
    <xf numFmtId="4" fontId="6" fillId="24" borderId="83" xfId="0" applyNumberFormat="1" applyFont="1" applyFill="1" applyBorder="1" applyAlignment="1">
      <alignment horizontal="center" vertical="center" wrapText="1"/>
    </xf>
    <xf numFmtId="176" fontId="9" fillId="0" borderId="15" xfId="55" applyNumberFormat="1" applyFont="1" applyFill="1" applyBorder="1" applyAlignment="1">
      <alignment horizontal="center" vertical="center" wrapText="1"/>
      <protection/>
    </xf>
    <xf numFmtId="176" fontId="9" fillId="0" borderId="20" xfId="55" applyNumberFormat="1" applyFont="1" applyFill="1" applyBorder="1" applyAlignment="1">
      <alignment horizontal="center" vertical="center" wrapText="1"/>
      <protection/>
    </xf>
    <xf numFmtId="176" fontId="9" fillId="24" borderId="42" xfId="55" applyNumberFormat="1" applyFont="1" applyFill="1" applyBorder="1" applyAlignment="1">
      <alignment horizontal="center" vertical="center" wrapText="1"/>
      <protection/>
    </xf>
    <xf numFmtId="176" fontId="9" fillId="24" borderId="64" xfId="55" applyNumberFormat="1" applyFont="1" applyFill="1" applyBorder="1" applyAlignment="1">
      <alignment horizontal="center" vertical="center" wrapText="1"/>
      <protection/>
    </xf>
    <xf numFmtId="4" fontId="9" fillId="24" borderId="64" xfId="55" applyNumberFormat="1" applyFont="1" applyFill="1" applyBorder="1" applyAlignment="1">
      <alignment horizontal="center" vertical="center" wrapText="1"/>
      <protection/>
    </xf>
    <xf numFmtId="49" fontId="6" fillId="0" borderId="11" xfId="54" applyNumberFormat="1" applyFont="1" applyBorder="1" applyAlignment="1">
      <alignment vertical="center" wrapText="1"/>
      <protection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49" fontId="6" fillId="0" borderId="18" xfId="54" applyNumberFormat="1" applyFont="1" applyBorder="1" applyAlignment="1">
      <alignment horizontal="center" vertical="center" wrapText="1"/>
      <protection/>
    </xf>
    <xf numFmtId="49" fontId="6" fillId="0" borderId="11" xfId="54" applyNumberFormat="1" applyFont="1" applyBorder="1" applyAlignment="1">
      <alignment horizontal="center" vertical="center" wrapText="1"/>
      <protection/>
    </xf>
    <xf numFmtId="0" fontId="6" fillId="0" borderId="31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176" fontId="6" fillId="0" borderId="40" xfId="0" applyNumberFormat="1" applyFont="1" applyFill="1" applyBorder="1" applyAlignment="1">
      <alignment horizontal="center" vertical="center" wrapText="1"/>
    </xf>
    <xf numFmtId="176" fontId="6" fillId="0" borderId="48" xfId="0" applyNumberFormat="1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49" fontId="7" fillId="0" borderId="12" xfId="54" applyNumberFormat="1" applyFont="1" applyBorder="1" applyAlignment="1">
      <alignment horizontal="center" vertical="center" wrapText="1"/>
      <protection/>
    </xf>
    <xf numFmtId="49" fontId="7" fillId="0" borderId="24" xfId="54" applyNumberFormat="1" applyFont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 wrapText="1"/>
    </xf>
    <xf numFmtId="49" fontId="9" fillId="0" borderId="85" xfId="0" applyNumberFormat="1" applyFont="1" applyFill="1" applyBorder="1" applyAlignment="1">
      <alignment horizontal="center" vertical="center"/>
    </xf>
    <xf numFmtId="49" fontId="9" fillId="0" borderId="76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1_1" xfId="53"/>
    <cellStyle name="Обычный_Отчет по цп 1 кв. 2011" xfId="54"/>
    <cellStyle name="Обычный_Приложение №2" xfId="55"/>
    <cellStyle name="Обычный_Приложение №2 2" xfId="56"/>
    <cellStyle name="Followed Hyperlink" xfId="57"/>
    <cellStyle name="Плохой" xfId="58"/>
    <cellStyle name="Пояснение" xfId="59"/>
    <cellStyle name="Примечание" xfId="60"/>
    <cellStyle name="Примечание 2" xfId="61"/>
    <cellStyle name="Примечание 2 2" xfId="62"/>
    <cellStyle name="Примечание 3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8"/>
  <sheetViews>
    <sheetView tabSelected="1" zoomScaleSheetLayoutView="100" zoomScalePageLayoutView="0" workbookViewId="0" topLeftCell="A1">
      <pane xSplit="2" ySplit="6" topLeftCell="C21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227" sqref="I227"/>
    </sheetView>
  </sheetViews>
  <sheetFormatPr defaultColWidth="9.00390625" defaultRowHeight="12.75"/>
  <cols>
    <col min="1" max="1" width="4.125" style="3" customWidth="1"/>
    <col min="2" max="2" width="26.25390625" style="3" customWidth="1"/>
    <col min="3" max="3" width="9.375" style="35" customWidth="1"/>
    <col min="4" max="4" width="9.25390625" style="3" customWidth="1"/>
    <col min="5" max="5" width="9.00390625" style="3" customWidth="1"/>
    <col min="6" max="6" width="9.75390625" style="3" customWidth="1"/>
    <col min="7" max="7" width="7.25390625" style="3" customWidth="1"/>
    <col min="8" max="8" width="9.375" style="3" customWidth="1"/>
    <col min="9" max="9" width="8.375" style="3" customWidth="1"/>
    <col min="10" max="11" width="9.25390625" style="3" customWidth="1"/>
    <col min="12" max="12" width="7.00390625" style="3" customWidth="1"/>
    <col min="13" max="13" width="7.625" style="3" customWidth="1"/>
    <col min="14" max="14" width="9.375" style="3" customWidth="1"/>
    <col min="15" max="15" width="8.375" style="3" customWidth="1"/>
    <col min="16" max="16" width="9.00390625" style="3" customWidth="1"/>
    <col min="17" max="17" width="9.25390625" style="3" customWidth="1"/>
    <col min="18" max="18" width="7.00390625" style="3" customWidth="1"/>
    <col min="19" max="19" width="6.75390625" style="3" customWidth="1"/>
    <col min="20" max="21" width="9.125" style="3" customWidth="1"/>
    <col min="22" max="22" width="13.00390625" style="3" customWidth="1"/>
    <col min="23" max="16384" width="9.125" style="3" customWidth="1"/>
  </cols>
  <sheetData>
    <row r="1" spans="1:19" ht="12.75" customHeight="1">
      <c r="A1" s="475" t="s">
        <v>161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</row>
    <row r="2" spans="1:19" ht="12.75" customHeight="1">
      <c r="A2" s="476" t="s">
        <v>160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</row>
    <row r="3" spans="1:21" ht="15" customHeight="1" thickBot="1">
      <c r="A3" s="493" t="s">
        <v>182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217"/>
      <c r="U3" s="217"/>
    </row>
    <row r="4" spans="1:21" ht="27" customHeight="1">
      <c r="A4" s="490" t="s">
        <v>83</v>
      </c>
      <c r="B4" s="494" t="s">
        <v>1</v>
      </c>
      <c r="C4" s="483" t="s">
        <v>183</v>
      </c>
      <c r="D4" s="484"/>
      <c r="E4" s="484"/>
      <c r="F4" s="484"/>
      <c r="G4" s="485"/>
      <c r="H4" s="494" t="s">
        <v>23</v>
      </c>
      <c r="I4" s="495"/>
      <c r="J4" s="495"/>
      <c r="K4" s="495"/>
      <c r="L4" s="495"/>
      <c r="M4" s="496"/>
      <c r="N4" s="483" t="s">
        <v>24</v>
      </c>
      <c r="O4" s="484"/>
      <c r="P4" s="484"/>
      <c r="Q4" s="484"/>
      <c r="R4" s="484"/>
      <c r="S4" s="485"/>
      <c r="T4" s="218"/>
      <c r="U4" s="218"/>
    </row>
    <row r="5" spans="1:21" ht="15" customHeight="1">
      <c r="A5" s="491"/>
      <c r="B5" s="506"/>
      <c r="C5" s="486" t="s">
        <v>39</v>
      </c>
      <c r="D5" s="488" t="s">
        <v>40</v>
      </c>
      <c r="E5" s="488"/>
      <c r="F5" s="488"/>
      <c r="G5" s="489"/>
      <c r="H5" s="481" t="s">
        <v>39</v>
      </c>
      <c r="I5" s="477" t="s">
        <v>40</v>
      </c>
      <c r="J5" s="478"/>
      <c r="K5" s="478"/>
      <c r="L5" s="478"/>
      <c r="M5" s="497" t="s">
        <v>2</v>
      </c>
      <c r="N5" s="481" t="s">
        <v>39</v>
      </c>
      <c r="O5" s="477" t="s">
        <v>40</v>
      </c>
      <c r="P5" s="478"/>
      <c r="Q5" s="478"/>
      <c r="R5" s="478"/>
      <c r="S5" s="497" t="s">
        <v>2</v>
      </c>
      <c r="T5" s="219"/>
      <c r="U5" s="219"/>
    </row>
    <row r="6" spans="1:21" ht="85.5" customHeight="1" thickBot="1">
      <c r="A6" s="492"/>
      <c r="B6" s="507"/>
      <c r="C6" s="487"/>
      <c r="D6" s="252" t="s">
        <v>96</v>
      </c>
      <c r="E6" s="252" t="s">
        <v>95</v>
      </c>
      <c r="F6" s="252" t="s">
        <v>93</v>
      </c>
      <c r="G6" s="253" t="s">
        <v>52</v>
      </c>
      <c r="H6" s="482"/>
      <c r="I6" s="40" t="s">
        <v>94</v>
      </c>
      <c r="J6" s="40" t="s">
        <v>95</v>
      </c>
      <c r="K6" s="40" t="s">
        <v>93</v>
      </c>
      <c r="L6" s="229" t="s">
        <v>52</v>
      </c>
      <c r="M6" s="498"/>
      <c r="N6" s="482"/>
      <c r="O6" s="40" t="s">
        <v>94</v>
      </c>
      <c r="P6" s="40" t="s">
        <v>95</v>
      </c>
      <c r="Q6" s="40" t="s">
        <v>93</v>
      </c>
      <c r="R6" s="229" t="s">
        <v>52</v>
      </c>
      <c r="S6" s="498"/>
      <c r="T6" s="218"/>
      <c r="U6" s="218"/>
    </row>
    <row r="7" spans="1:21" ht="13.5" customHeight="1" thickBot="1">
      <c r="A7" s="254">
        <v>1</v>
      </c>
      <c r="B7" s="255">
        <v>2</v>
      </c>
      <c r="C7" s="256">
        <v>3</v>
      </c>
      <c r="D7" s="257">
        <v>4</v>
      </c>
      <c r="E7" s="257">
        <v>5</v>
      </c>
      <c r="F7" s="258">
        <v>6</v>
      </c>
      <c r="G7" s="259">
        <v>7</v>
      </c>
      <c r="H7" s="255">
        <v>8</v>
      </c>
      <c r="I7" s="257">
        <v>9</v>
      </c>
      <c r="J7" s="257">
        <v>10</v>
      </c>
      <c r="K7" s="258">
        <v>11</v>
      </c>
      <c r="L7" s="257">
        <v>12</v>
      </c>
      <c r="M7" s="259"/>
      <c r="N7" s="260">
        <v>13</v>
      </c>
      <c r="O7" s="257">
        <v>14</v>
      </c>
      <c r="P7" s="257">
        <v>15</v>
      </c>
      <c r="Q7" s="258">
        <v>16</v>
      </c>
      <c r="R7" s="258">
        <v>17</v>
      </c>
      <c r="S7" s="259"/>
      <c r="T7" s="220"/>
      <c r="U7" s="220"/>
    </row>
    <row r="8" spans="1:21" ht="40.5" customHeight="1" thickBot="1">
      <c r="A8" s="27" t="s">
        <v>47</v>
      </c>
      <c r="B8" s="427" t="s">
        <v>126</v>
      </c>
      <c r="C8" s="177">
        <f>C9+C12+C15+C19+C22+C24+C26</f>
        <v>8370.023000000001</v>
      </c>
      <c r="D8" s="178"/>
      <c r="E8" s="178"/>
      <c r="F8" s="90">
        <f>F9+F12+F15+F19+F22+F24+F26</f>
        <v>8370.023000000001</v>
      </c>
      <c r="G8" s="108"/>
      <c r="H8" s="177">
        <f>H9+H12+H15+H19+H22+H24+H26</f>
        <v>227.394</v>
      </c>
      <c r="I8" s="178"/>
      <c r="J8" s="178"/>
      <c r="K8" s="90">
        <f>K9+K12+K15+K19+K22+K24+K26</f>
        <v>227.394</v>
      </c>
      <c r="L8" s="89"/>
      <c r="M8" s="271">
        <f aca="true" t="shared" si="0" ref="M8:M29">H8/C8</f>
        <v>0.027167667281201017</v>
      </c>
      <c r="N8" s="177">
        <f>N9+N12+N15+N19+N22+N24+N26</f>
        <v>227.244</v>
      </c>
      <c r="O8" s="178"/>
      <c r="P8" s="178"/>
      <c r="Q8" s="90">
        <f>Q9+Q12+Q15+Q19+Q22+Q24+Q26</f>
        <v>227.244</v>
      </c>
      <c r="R8" s="263"/>
      <c r="S8" s="272">
        <f>N8/C8</f>
        <v>0.02714974618349316</v>
      </c>
      <c r="T8" s="221"/>
      <c r="U8" s="221"/>
    </row>
    <row r="9" spans="1:22" ht="27.75" customHeight="1">
      <c r="A9" s="366" t="s">
        <v>48</v>
      </c>
      <c r="B9" s="261" t="s">
        <v>127</v>
      </c>
      <c r="C9" s="183">
        <f>C10+C11</f>
        <v>3971.511</v>
      </c>
      <c r="D9" s="333"/>
      <c r="E9" s="183"/>
      <c r="F9" s="183">
        <f>F10+F11</f>
        <v>3971.511</v>
      </c>
      <c r="G9" s="114"/>
      <c r="H9" s="183">
        <f>H10+H11</f>
        <v>27.635</v>
      </c>
      <c r="I9" s="333"/>
      <c r="J9" s="183"/>
      <c r="K9" s="183">
        <f>K10+K11</f>
        <v>27.635</v>
      </c>
      <c r="L9" s="210"/>
      <c r="M9" s="289">
        <f t="shared" si="0"/>
        <v>0.006958308814957331</v>
      </c>
      <c r="N9" s="183">
        <f>N10+N11</f>
        <v>27.635</v>
      </c>
      <c r="O9" s="333"/>
      <c r="P9" s="183"/>
      <c r="Q9" s="183">
        <f>Q10+Q11</f>
        <v>27.635</v>
      </c>
      <c r="R9" s="262"/>
      <c r="S9" s="289">
        <f>N9/C9</f>
        <v>0.006958308814957331</v>
      </c>
      <c r="T9" s="222"/>
      <c r="U9" s="222"/>
      <c r="V9" s="35"/>
    </row>
    <row r="10" spans="1:22" ht="135.75" customHeight="1">
      <c r="A10" s="11" t="s">
        <v>47</v>
      </c>
      <c r="B10" s="386" t="s">
        <v>185</v>
      </c>
      <c r="C10" s="387">
        <f>F10</f>
        <v>400</v>
      </c>
      <c r="D10" s="333"/>
      <c r="E10" s="183"/>
      <c r="F10" s="387">
        <v>400</v>
      </c>
      <c r="G10" s="114"/>
      <c r="H10" s="387">
        <f>K10</f>
        <v>0</v>
      </c>
      <c r="I10" s="333"/>
      <c r="J10" s="183"/>
      <c r="K10" s="387">
        <v>0</v>
      </c>
      <c r="L10" s="210"/>
      <c r="M10" s="288">
        <f t="shared" si="0"/>
        <v>0</v>
      </c>
      <c r="N10" s="387">
        <f>Q10</f>
        <v>0</v>
      </c>
      <c r="O10" s="333"/>
      <c r="P10" s="183"/>
      <c r="Q10" s="387">
        <v>0</v>
      </c>
      <c r="R10" s="262"/>
      <c r="S10" s="287">
        <f>N10/C10</f>
        <v>0</v>
      </c>
      <c r="T10" s="222"/>
      <c r="U10" s="222"/>
      <c r="V10" s="35"/>
    </row>
    <row r="11" spans="1:21" ht="96.75" customHeight="1">
      <c r="A11" s="10" t="s">
        <v>26</v>
      </c>
      <c r="B11" s="185" t="s">
        <v>165</v>
      </c>
      <c r="C11" s="100">
        <f>E11+F11</f>
        <v>3571.511</v>
      </c>
      <c r="D11" s="184"/>
      <c r="E11" s="101"/>
      <c r="F11" s="186">
        <v>3571.511</v>
      </c>
      <c r="G11" s="104"/>
      <c r="H11" s="80">
        <f>K11+J11</f>
        <v>27.635</v>
      </c>
      <c r="I11" s="102"/>
      <c r="J11" s="101"/>
      <c r="K11" s="186">
        <v>27.635</v>
      </c>
      <c r="L11" s="251"/>
      <c r="M11" s="288">
        <f t="shared" si="0"/>
        <v>0.007737621415697726</v>
      </c>
      <c r="N11" s="80">
        <f>Q11+P11</f>
        <v>27.635</v>
      </c>
      <c r="O11" s="102"/>
      <c r="P11" s="101"/>
      <c r="Q11" s="186">
        <v>27.635</v>
      </c>
      <c r="R11" s="233"/>
      <c r="S11" s="287">
        <f>N11/C11</f>
        <v>0.007737621415697726</v>
      </c>
      <c r="T11" s="222"/>
      <c r="U11" s="222"/>
    </row>
    <row r="12" spans="1:21" ht="27" customHeight="1">
      <c r="A12" s="70" t="s">
        <v>49</v>
      </c>
      <c r="B12" s="328" t="s">
        <v>128</v>
      </c>
      <c r="C12" s="187">
        <f>C13+C14</f>
        <v>1550</v>
      </c>
      <c r="D12" s="184"/>
      <c r="E12" s="188"/>
      <c r="F12" s="184">
        <f>F13+F14</f>
        <v>1550</v>
      </c>
      <c r="G12" s="104"/>
      <c r="H12" s="187">
        <f>H13+H14</f>
        <v>151</v>
      </c>
      <c r="I12" s="184"/>
      <c r="J12" s="188">
        <f>J13</f>
        <v>0</v>
      </c>
      <c r="K12" s="184">
        <f>K13+K14</f>
        <v>151</v>
      </c>
      <c r="L12" s="251"/>
      <c r="M12" s="290">
        <f t="shared" si="0"/>
        <v>0.09741935483870967</v>
      </c>
      <c r="N12" s="187">
        <f>N13+N14</f>
        <v>151</v>
      </c>
      <c r="O12" s="184"/>
      <c r="P12" s="188">
        <f>P13</f>
        <v>0</v>
      </c>
      <c r="Q12" s="184">
        <f>Q13+Q14</f>
        <v>151</v>
      </c>
      <c r="R12" s="233"/>
      <c r="S12" s="288">
        <f aca="true" t="shared" si="1" ref="S12:S51">N12/C12</f>
        <v>0.09741935483870967</v>
      </c>
      <c r="T12" s="222"/>
      <c r="U12" s="222"/>
    </row>
    <row r="13" spans="1:21" ht="165.75" customHeight="1">
      <c r="A13" s="10" t="s">
        <v>47</v>
      </c>
      <c r="B13" s="448" t="s">
        <v>166</v>
      </c>
      <c r="C13" s="80">
        <f>E13+F13</f>
        <v>150</v>
      </c>
      <c r="D13" s="88"/>
      <c r="E13" s="88"/>
      <c r="F13" s="88">
        <v>150</v>
      </c>
      <c r="G13" s="104"/>
      <c r="H13" s="80">
        <f>J13+K13</f>
        <v>0</v>
      </c>
      <c r="I13" s="102"/>
      <c r="J13" s="88"/>
      <c r="K13" s="88">
        <v>0</v>
      </c>
      <c r="L13" s="251"/>
      <c r="M13" s="288">
        <f t="shared" si="0"/>
        <v>0</v>
      </c>
      <c r="N13" s="80">
        <f>P13+Q13</f>
        <v>0</v>
      </c>
      <c r="O13" s="102"/>
      <c r="P13" s="88"/>
      <c r="Q13" s="88">
        <v>0</v>
      </c>
      <c r="R13" s="233"/>
      <c r="S13" s="287">
        <f t="shared" si="1"/>
        <v>0</v>
      </c>
      <c r="T13" s="222"/>
      <c r="U13" s="222"/>
    </row>
    <row r="14" spans="1:21" ht="66" customHeight="1">
      <c r="A14" s="10" t="s">
        <v>26</v>
      </c>
      <c r="B14" s="47" t="s">
        <v>140</v>
      </c>
      <c r="C14" s="80">
        <f>E14+F14</f>
        <v>1400</v>
      </c>
      <c r="D14" s="88"/>
      <c r="E14" s="88"/>
      <c r="F14" s="88">
        <v>1400</v>
      </c>
      <c r="G14" s="104"/>
      <c r="H14" s="80">
        <f>J14+K14</f>
        <v>151</v>
      </c>
      <c r="I14" s="88"/>
      <c r="J14" s="88"/>
      <c r="K14" s="88">
        <v>151</v>
      </c>
      <c r="L14" s="251"/>
      <c r="M14" s="288">
        <f t="shared" si="0"/>
        <v>0.10785714285714286</v>
      </c>
      <c r="N14" s="80">
        <f>P14+Q14</f>
        <v>151</v>
      </c>
      <c r="O14" s="88"/>
      <c r="P14" s="88"/>
      <c r="Q14" s="88">
        <v>151</v>
      </c>
      <c r="R14" s="232"/>
      <c r="S14" s="288">
        <f t="shared" si="1"/>
        <v>0.10785714285714286</v>
      </c>
      <c r="T14" s="222"/>
      <c r="U14" s="222"/>
    </row>
    <row r="15" spans="1:21" ht="42.75" customHeight="1">
      <c r="A15" s="70" t="s">
        <v>27</v>
      </c>
      <c r="B15" s="61" t="s">
        <v>129</v>
      </c>
      <c r="C15" s="125">
        <f>C16+C17+C18</f>
        <v>780.672</v>
      </c>
      <c r="D15" s="123"/>
      <c r="E15" s="126"/>
      <c r="F15" s="123">
        <f>F16+F17+F18</f>
        <v>780.672</v>
      </c>
      <c r="G15" s="104"/>
      <c r="H15" s="125">
        <f>H16+H17+H18</f>
        <v>0</v>
      </c>
      <c r="I15" s="123"/>
      <c r="J15" s="126"/>
      <c r="K15" s="123">
        <f>K16+K17+K18</f>
        <v>0</v>
      </c>
      <c r="L15" s="251"/>
      <c r="M15" s="273">
        <f t="shared" si="0"/>
        <v>0</v>
      </c>
      <c r="N15" s="125">
        <f>N16+N17+N18</f>
        <v>0</v>
      </c>
      <c r="O15" s="123"/>
      <c r="P15" s="126"/>
      <c r="Q15" s="123">
        <f>Q16+Q17+Q18</f>
        <v>0</v>
      </c>
      <c r="R15" s="232"/>
      <c r="S15" s="273">
        <f t="shared" si="1"/>
        <v>0</v>
      </c>
      <c r="T15" s="222"/>
      <c r="U15" s="222"/>
    </row>
    <row r="16" spans="1:21" ht="67.5" customHeight="1">
      <c r="A16" s="10" t="s">
        <v>47</v>
      </c>
      <c r="B16" s="29" t="s">
        <v>130</v>
      </c>
      <c r="C16" s="80">
        <f>E16+F16</f>
        <v>195.672</v>
      </c>
      <c r="D16" s="88"/>
      <c r="E16" s="88"/>
      <c r="F16" s="88">
        <v>195.672</v>
      </c>
      <c r="G16" s="104"/>
      <c r="H16" s="80">
        <f>K16</f>
        <v>0</v>
      </c>
      <c r="I16" s="102"/>
      <c r="J16" s="102"/>
      <c r="K16" s="102">
        <v>0</v>
      </c>
      <c r="L16" s="251"/>
      <c r="M16" s="287">
        <f t="shared" si="0"/>
        <v>0</v>
      </c>
      <c r="N16" s="80">
        <f>Q16</f>
        <v>0</v>
      </c>
      <c r="O16" s="102"/>
      <c r="P16" s="102"/>
      <c r="Q16" s="102">
        <v>0</v>
      </c>
      <c r="R16" s="232"/>
      <c r="S16" s="287">
        <f t="shared" si="1"/>
        <v>0</v>
      </c>
      <c r="T16" s="222"/>
      <c r="U16" s="222"/>
    </row>
    <row r="17" spans="1:21" ht="42.75" customHeight="1">
      <c r="A17" s="10" t="s">
        <v>26</v>
      </c>
      <c r="B17" s="36" t="s">
        <v>131</v>
      </c>
      <c r="C17" s="80">
        <f>E17+F17</f>
        <v>550</v>
      </c>
      <c r="D17" s="88"/>
      <c r="E17" s="88"/>
      <c r="F17" s="88">
        <v>550</v>
      </c>
      <c r="G17" s="104"/>
      <c r="H17" s="80">
        <f>J17+K17</f>
        <v>0</v>
      </c>
      <c r="I17" s="102"/>
      <c r="J17" s="102"/>
      <c r="K17" s="88">
        <v>0</v>
      </c>
      <c r="L17" s="251"/>
      <c r="M17" s="287">
        <f t="shared" si="0"/>
        <v>0</v>
      </c>
      <c r="N17" s="80">
        <f>P17+Q17</f>
        <v>0</v>
      </c>
      <c r="O17" s="102"/>
      <c r="P17" s="102"/>
      <c r="Q17" s="88">
        <v>0</v>
      </c>
      <c r="R17" s="232"/>
      <c r="S17" s="287">
        <f t="shared" si="1"/>
        <v>0</v>
      </c>
      <c r="T17" s="222"/>
      <c r="U17" s="222"/>
    </row>
    <row r="18" spans="1:21" ht="40.5" customHeight="1">
      <c r="A18" s="10" t="s">
        <v>45</v>
      </c>
      <c r="B18" s="73" t="s">
        <v>142</v>
      </c>
      <c r="C18" s="80">
        <f>E18+F18</f>
        <v>35</v>
      </c>
      <c r="D18" s="95"/>
      <c r="E18" s="127"/>
      <c r="F18" s="95">
        <v>35</v>
      </c>
      <c r="G18" s="114"/>
      <c r="H18" s="80">
        <f>J18+K18</f>
        <v>0</v>
      </c>
      <c r="I18" s="102"/>
      <c r="J18" s="102"/>
      <c r="K18" s="102">
        <v>0</v>
      </c>
      <c r="L18" s="251"/>
      <c r="M18" s="287">
        <f t="shared" si="0"/>
        <v>0</v>
      </c>
      <c r="N18" s="80">
        <f>P18+Q18</f>
        <v>0</v>
      </c>
      <c r="O18" s="102"/>
      <c r="P18" s="102"/>
      <c r="Q18" s="102">
        <v>0</v>
      </c>
      <c r="R18" s="232"/>
      <c r="S18" s="287">
        <f t="shared" si="1"/>
        <v>0</v>
      </c>
      <c r="T18" s="222"/>
      <c r="U18" s="222"/>
    </row>
    <row r="19" spans="1:21" ht="38.25" customHeight="1">
      <c r="A19" s="70" t="s">
        <v>34</v>
      </c>
      <c r="B19" s="30" t="s">
        <v>8</v>
      </c>
      <c r="C19" s="125">
        <f>C20+C21</f>
        <v>528.5</v>
      </c>
      <c r="D19" s="123"/>
      <c r="E19" s="126"/>
      <c r="F19" s="123">
        <f>F20+F21</f>
        <v>528.5</v>
      </c>
      <c r="G19" s="104"/>
      <c r="H19" s="125">
        <f>H20+H21</f>
        <v>48.759</v>
      </c>
      <c r="I19" s="123"/>
      <c r="J19" s="126"/>
      <c r="K19" s="123">
        <f>K20+K21</f>
        <v>48.759</v>
      </c>
      <c r="L19" s="251"/>
      <c r="M19" s="273">
        <f t="shared" si="0"/>
        <v>0.09225922421948912</v>
      </c>
      <c r="N19" s="125">
        <f>N20+N21</f>
        <v>48.609</v>
      </c>
      <c r="O19" s="123"/>
      <c r="P19" s="126"/>
      <c r="Q19" s="123">
        <f>Q20+Q21</f>
        <v>48.609</v>
      </c>
      <c r="R19" s="232"/>
      <c r="S19" s="273">
        <f t="shared" si="1"/>
        <v>0.09197540208136235</v>
      </c>
      <c r="T19" s="222"/>
      <c r="U19" s="222"/>
    </row>
    <row r="20" spans="1:21" ht="162" customHeight="1">
      <c r="A20" s="10" t="s">
        <v>47</v>
      </c>
      <c r="B20" s="59" t="s">
        <v>9</v>
      </c>
      <c r="C20" s="80">
        <f>F20</f>
        <v>300</v>
      </c>
      <c r="D20" s="88"/>
      <c r="E20" s="88"/>
      <c r="F20" s="124">
        <v>300</v>
      </c>
      <c r="G20" s="104"/>
      <c r="H20" s="80">
        <f>J20+K20</f>
        <v>0</v>
      </c>
      <c r="I20" s="88"/>
      <c r="J20" s="88"/>
      <c r="K20" s="88">
        <v>0</v>
      </c>
      <c r="L20" s="251"/>
      <c r="M20" s="287">
        <f t="shared" si="0"/>
        <v>0</v>
      </c>
      <c r="N20" s="80">
        <f>P20+Q20</f>
        <v>0</v>
      </c>
      <c r="O20" s="88"/>
      <c r="P20" s="88"/>
      <c r="Q20" s="88">
        <v>0</v>
      </c>
      <c r="R20" s="232"/>
      <c r="S20" s="287">
        <f t="shared" si="1"/>
        <v>0</v>
      </c>
      <c r="T20" s="222"/>
      <c r="U20" s="222"/>
    </row>
    <row r="21" spans="1:21" ht="157.5" customHeight="1">
      <c r="A21" s="43" t="s">
        <v>26</v>
      </c>
      <c r="B21" s="71" t="s">
        <v>10</v>
      </c>
      <c r="C21" s="80">
        <f>F21</f>
        <v>228.5</v>
      </c>
      <c r="D21" s="88"/>
      <c r="E21" s="128"/>
      <c r="F21" s="124">
        <v>228.5</v>
      </c>
      <c r="G21" s="104"/>
      <c r="H21" s="80">
        <f>K21</f>
        <v>48.759</v>
      </c>
      <c r="I21" s="88"/>
      <c r="J21" s="128"/>
      <c r="K21" s="124">
        <v>48.759</v>
      </c>
      <c r="L21" s="251"/>
      <c r="M21" s="287">
        <f t="shared" si="0"/>
        <v>0.21338730853391685</v>
      </c>
      <c r="N21" s="80">
        <f>Q21</f>
        <v>48.609</v>
      </c>
      <c r="O21" s="88"/>
      <c r="P21" s="128"/>
      <c r="Q21" s="124">
        <v>48.609</v>
      </c>
      <c r="R21" s="232"/>
      <c r="S21" s="287">
        <f t="shared" si="1"/>
        <v>0.2127308533916849</v>
      </c>
      <c r="T21" s="222"/>
      <c r="U21" s="222"/>
    </row>
    <row r="22" spans="1:21" ht="61.5" customHeight="1">
      <c r="A22" s="70" t="s">
        <v>53</v>
      </c>
      <c r="B22" s="60" t="s">
        <v>11</v>
      </c>
      <c r="C22" s="129">
        <f>C23</f>
        <v>60</v>
      </c>
      <c r="D22" s="123"/>
      <c r="E22" s="123"/>
      <c r="F22" s="123">
        <f>F23</f>
        <v>60</v>
      </c>
      <c r="G22" s="104"/>
      <c r="H22" s="129">
        <f>H23</f>
        <v>0</v>
      </c>
      <c r="I22" s="123"/>
      <c r="J22" s="123"/>
      <c r="K22" s="123">
        <f>K23</f>
        <v>0</v>
      </c>
      <c r="L22" s="251"/>
      <c r="M22" s="273">
        <f t="shared" si="0"/>
        <v>0</v>
      </c>
      <c r="N22" s="129">
        <f>N23</f>
        <v>0</v>
      </c>
      <c r="O22" s="123"/>
      <c r="P22" s="123"/>
      <c r="Q22" s="123">
        <f>Q23</f>
        <v>0</v>
      </c>
      <c r="R22" s="232"/>
      <c r="S22" s="287">
        <f t="shared" si="1"/>
        <v>0</v>
      </c>
      <c r="T22" s="222"/>
      <c r="U22" s="222"/>
    </row>
    <row r="23" spans="1:21" ht="72" customHeight="1">
      <c r="A23" s="10" t="s">
        <v>47</v>
      </c>
      <c r="B23" s="29" t="s">
        <v>167</v>
      </c>
      <c r="C23" s="98">
        <f>E23+F23+D23</f>
        <v>60</v>
      </c>
      <c r="D23" s="88"/>
      <c r="E23" s="88"/>
      <c r="F23" s="88">
        <v>60</v>
      </c>
      <c r="G23" s="104"/>
      <c r="H23" s="98">
        <f>J23+K23+I23</f>
        <v>0</v>
      </c>
      <c r="I23" s="88"/>
      <c r="J23" s="88"/>
      <c r="K23" s="88">
        <v>0</v>
      </c>
      <c r="L23" s="251"/>
      <c r="M23" s="287">
        <f t="shared" si="0"/>
        <v>0</v>
      </c>
      <c r="N23" s="98">
        <f>P23+Q23+O23</f>
        <v>0</v>
      </c>
      <c r="O23" s="88"/>
      <c r="P23" s="88"/>
      <c r="Q23" s="88">
        <v>0</v>
      </c>
      <c r="R23" s="232"/>
      <c r="S23" s="287">
        <f t="shared" si="1"/>
        <v>0</v>
      </c>
      <c r="T23" s="222"/>
      <c r="U23" s="222"/>
    </row>
    <row r="24" spans="1:21" ht="49.5" customHeight="1">
      <c r="A24" s="70" t="s">
        <v>74</v>
      </c>
      <c r="B24" s="74" t="s">
        <v>12</v>
      </c>
      <c r="C24" s="130">
        <f>C25</f>
        <v>1241</v>
      </c>
      <c r="D24" s="123"/>
      <c r="E24" s="123"/>
      <c r="F24" s="130">
        <f>F25</f>
        <v>1241</v>
      </c>
      <c r="G24" s="131"/>
      <c r="H24" s="130">
        <f>H25</f>
        <v>0</v>
      </c>
      <c r="I24" s="123"/>
      <c r="J24" s="123"/>
      <c r="K24" s="130">
        <f>K25</f>
        <v>0</v>
      </c>
      <c r="L24" s="213"/>
      <c r="M24" s="273">
        <f t="shared" si="0"/>
        <v>0</v>
      </c>
      <c r="N24" s="130">
        <f>N25</f>
        <v>0</v>
      </c>
      <c r="O24" s="123"/>
      <c r="P24" s="123"/>
      <c r="Q24" s="130">
        <f>Q25</f>
        <v>0</v>
      </c>
      <c r="R24" s="232"/>
      <c r="S24" s="273">
        <f t="shared" si="1"/>
        <v>0</v>
      </c>
      <c r="T24" s="222"/>
      <c r="U24" s="222"/>
    </row>
    <row r="25" spans="1:21" ht="96.75" customHeight="1">
      <c r="A25" s="10" t="s">
        <v>47</v>
      </c>
      <c r="B25" s="59" t="s">
        <v>168</v>
      </c>
      <c r="C25" s="98">
        <f>D25+E25+F25</f>
        <v>1241</v>
      </c>
      <c r="D25" s="123"/>
      <c r="E25" s="123"/>
      <c r="F25" s="88">
        <v>1241</v>
      </c>
      <c r="G25" s="131"/>
      <c r="H25" s="98">
        <f>I25+J25+K25</f>
        <v>0</v>
      </c>
      <c r="I25" s="123"/>
      <c r="J25" s="123"/>
      <c r="K25" s="88">
        <v>0</v>
      </c>
      <c r="L25" s="213"/>
      <c r="M25" s="287">
        <f t="shared" si="0"/>
        <v>0</v>
      </c>
      <c r="N25" s="80">
        <f>O25+P25+Q25</f>
        <v>0</v>
      </c>
      <c r="O25" s="123"/>
      <c r="P25" s="123"/>
      <c r="Q25" s="88">
        <v>0</v>
      </c>
      <c r="R25" s="232"/>
      <c r="S25" s="287">
        <f t="shared" si="1"/>
        <v>0</v>
      </c>
      <c r="T25" s="222"/>
      <c r="U25" s="222"/>
    </row>
    <row r="26" spans="1:21" ht="40.5" customHeight="1">
      <c r="A26" s="70" t="s">
        <v>75</v>
      </c>
      <c r="B26" s="30" t="s">
        <v>169</v>
      </c>
      <c r="C26" s="130">
        <f>C27</f>
        <v>238.34</v>
      </c>
      <c r="D26" s="123"/>
      <c r="E26" s="123"/>
      <c r="F26" s="123">
        <f>F27</f>
        <v>238.34</v>
      </c>
      <c r="G26" s="131"/>
      <c r="H26" s="130">
        <f>H27</f>
        <v>0</v>
      </c>
      <c r="I26" s="123"/>
      <c r="J26" s="123"/>
      <c r="K26" s="123">
        <f>K27</f>
        <v>0</v>
      </c>
      <c r="L26" s="213"/>
      <c r="M26" s="273">
        <f t="shared" si="0"/>
        <v>0</v>
      </c>
      <c r="N26" s="130">
        <f>N27</f>
        <v>0</v>
      </c>
      <c r="O26" s="123"/>
      <c r="P26" s="123"/>
      <c r="Q26" s="123">
        <f>Q27</f>
        <v>0</v>
      </c>
      <c r="R26" s="232"/>
      <c r="S26" s="273">
        <f t="shared" si="1"/>
        <v>0</v>
      </c>
      <c r="T26" s="222"/>
      <c r="U26" s="222"/>
    </row>
    <row r="27" spans="1:21" ht="66" customHeight="1" thickBot="1">
      <c r="A27" s="10" t="s">
        <v>47</v>
      </c>
      <c r="B27" s="332" t="s">
        <v>186</v>
      </c>
      <c r="C27" s="98">
        <f>F27</f>
        <v>238.34</v>
      </c>
      <c r="D27" s="123"/>
      <c r="E27" s="123"/>
      <c r="F27" s="88">
        <v>238.34</v>
      </c>
      <c r="G27" s="131"/>
      <c r="H27" s="98">
        <f>K27</f>
        <v>0</v>
      </c>
      <c r="I27" s="123"/>
      <c r="J27" s="123"/>
      <c r="K27" s="88">
        <v>0</v>
      </c>
      <c r="L27" s="213"/>
      <c r="M27" s="287">
        <f t="shared" si="0"/>
        <v>0</v>
      </c>
      <c r="N27" s="98">
        <f>Q27</f>
        <v>0</v>
      </c>
      <c r="O27" s="123"/>
      <c r="P27" s="123"/>
      <c r="Q27" s="88">
        <v>0</v>
      </c>
      <c r="R27" s="232"/>
      <c r="S27" s="287">
        <f t="shared" si="1"/>
        <v>0</v>
      </c>
      <c r="T27" s="222"/>
      <c r="U27" s="222"/>
    </row>
    <row r="28" spans="1:21" ht="93" customHeight="1" thickBot="1">
      <c r="A28" s="17">
        <v>2</v>
      </c>
      <c r="B28" s="428" t="s">
        <v>0</v>
      </c>
      <c r="C28" s="182">
        <f>C29</f>
        <v>7937.7</v>
      </c>
      <c r="D28" s="176"/>
      <c r="E28" s="176"/>
      <c r="F28" s="176">
        <f>F29</f>
        <v>7937.7</v>
      </c>
      <c r="G28" s="108"/>
      <c r="H28" s="115">
        <f>H29</f>
        <v>1431.593</v>
      </c>
      <c r="I28" s="106"/>
      <c r="J28" s="106"/>
      <c r="K28" s="176">
        <f>K29</f>
        <v>1431.593</v>
      </c>
      <c r="L28" s="107"/>
      <c r="M28" s="271">
        <f t="shared" si="0"/>
        <v>0.1803536288849415</v>
      </c>
      <c r="N28" s="105">
        <f>N29</f>
        <v>1408.348</v>
      </c>
      <c r="O28" s="106"/>
      <c r="P28" s="106"/>
      <c r="Q28" s="176">
        <f>Q29</f>
        <v>1408.348</v>
      </c>
      <c r="R28" s="234"/>
      <c r="S28" s="272">
        <f>N28/C28</f>
        <v>0.17742519873514997</v>
      </c>
      <c r="T28" s="222"/>
      <c r="U28" s="222"/>
    </row>
    <row r="29" spans="1:21" ht="48" customHeight="1" thickBot="1">
      <c r="A29" s="62">
        <v>1</v>
      </c>
      <c r="B29" s="335" t="s">
        <v>6</v>
      </c>
      <c r="C29" s="120">
        <f>E29+F29</f>
        <v>7937.7</v>
      </c>
      <c r="D29" s="120"/>
      <c r="E29" s="121"/>
      <c r="F29" s="121">
        <v>7937.7</v>
      </c>
      <c r="G29" s="122"/>
      <c r="H29" s="312">
        <f>J29+K29</f>
        <v>1431.593</v>
      </c>
      <c r="I29" s="121"/>
      <c r="J29" s="121"/>
      <c r="K29" s="121">
        <v>1431.593</v>
      </c>
      <c r="L29" s="313"/>
      <c r="M29" s="306">
        <f t="shared" si="0"/>
        <v>0.1803536288849415</v>
      </c>
      <c r="N29" s="312">
        <f>P29+Q29</f>
        <v>1408.348</v>
      </c>
      <c r="O29" s="121"/>
      <c r="P29" s="121"/>
      <c r="Q29" s="121">
        <v>1408.348</v>
      </c>
      <c r="R29" s="314"/>
      <c r="S29" s="306">
        <f t="shared" si="1"/>
        <v>0.17742519873514997</v>
      </c>
      <c r="T29" s="222"/>
      <c r="U29" s="222"/>
    </row>
    <row r="30" spans="1:21" ht="77.25" customHeight="1" thickBot="1">
      <c r="A30" s="17">
        <v>3</v>
      </c>
      <c r="B30" s="429" t="s">
        <v>172</v>
      </c>
      <c r="C30" s="182">
        <f>C31+C32+C33+C34+C35+C36+C37</f>
        <v>23337.895</v>
      </c>
      <c r="D30" s="176"/>
      <c r="E30" s="182"/>
      <c r="F30" s="182">
        <f>F31+F32+F33+F34+F35+F36+F37</f>
        <v>23337.895</v>
      </c>
      <c r="G30" s="116"/>
      <c r="H30" s="182">
        <f>H31+H32+H33+H34+H35+H36+H37</f>
        <v>0</v>
      </c>
      <c r="I30" s="176"/>
      <c r="J30" s="182"/>
      <c r="K30" s="182">
        <f>K31+K32+K33+K34+K35+K36+K37</f>
        <v>0</v>
      </c>
      <c r="L30" s="214"/>
      <c r="M30" s="272">
        <f aca="true" t="shared" si="2" ref="M30:M52">H30/C30</f>
        <v>0</v>
      </c>
      <c r="N30" s="182">
        <f>N31+N32+N33+N34+N35+N36+N37</f>
        <v>0</v>
      </c>
      <c r="O30" s="176"/>
      <c r="P30" s="182"/>
      <c r="Q30" s="182">
        <f>Q31+Q32+Q33+Q34+Q35+Q36+Q37</f>
        <v>0</v>
      </c>
      <c r="R30" s="236"/>
      <c r="S30" s="272">
        <f>N30/C30</f>
        <v>0</v>
      </c>
      <c r="T30" s="223"/>
      <c r="U30" s="223"/>
    </row>
    <row r="31" spans="1:21" ht="75.75" customHeight="1">
      <c r="A31" s="19">
        <v>1</v>
      </c>
      <c r="B31" s="66" t="s">
        <v>134</v>
      </c>
      <c r="C31" s="98">
        <f>F31+E31</f>
        <v>14823.659</v>
      </c>
      <c r="D31" s="102"/>
      <c r="E31" s="102"/>
      <c r="F31" s="102">
        <v>14823.659</v>
      </c>
      <c r="G31" s="118"/>
      <c r="H31" s="80">
        <f>K31+J31</f>
        <v>0</v>
      </c>
      <c r="I31" s="102"/>
      <c r="J31" s="102"/>
      <c r="K31" s="102">
        <v>0</v>
      </c>
      <c r="L31" s="211"/>
      <c r="M31" s="287">
        <f t="shared" si="2"/>
        <v>0</v>
      </c>
      <c r="N31" s="80">
        <f>Q31+P31</f>
        <v>0</v>
      </c>
      <c r="O31" s="102"/>
      <c r="P31" s="102"/>
      <c r="Q31" s="102">
        <v>0</v>
      </c>
      <c r="R31" s="237"/>
      <c r="S31" s="287">
        <f t="shared" si="1"/>
        <v>0</v>
      </c>
      <c r="T31" s="223"/>
      <c r="U31" s="223"/>
    </row>
    <row r="32" spans="1:21" ht="49.5" customHeight="1">
      <c r="A32" s="64">
        <v>2</v>
      </c>
      <c r="B32" s="37" t="s">
        <v>135</v>
      </c>
      <c r="C32" s="98">
        <f>F32+E32</f>
        <v>4031</v>
      </c>
      <c r="D32" s="102"/>
      <c r="E32" s="102"/>
      <c r="F32" s="102">
        <v>4031</v>
      </c>
      <c r="G32" s="118"/>
      <c r="H32" s="97">
        <f>K32+J32</f>
        <v>0</v>
      </c>
      <c r="I32" s="112"/>
      <c r="J32" s="112"/>
      <c r="K32" s="102">
        <v>0</v>
      </c>
      <c r="L32" s="212"/>
      <c r="M32" s="287">
        <f t="shared" si="2"/>
        <v>0</v>
      </c>
      <c r="N32" s="119">
        <f>Q32+P32</f>
        <v>0</v>
      </c>
      <c r="O32" s="112"/>
      <c r="P32" s="112"/>
      <c r="Q32" s="102">
        <v>0</v>
      </c>
      <c r="R32" s="237"/>
      <c r="S32" s="287">
        <f t="shared" si="1"/>
        <v>0</v>
      </c>
      <c r="T32" s="223"/>
      <c r="U32" s="223"/>
    </row>
    <row r="33" spans="1:21" ht="63" customHeight="1">
      <c r="A33" s="28">
        <v>3</v>
      </c>
      <c r="B33" s="37" t="s">
        <v>136</v>
      </c>
      <c r="C33" s="119">
        <f>E33+F33</f>
        <v>1191.3</v>
      </c>
      <c r="D33" s="112"/>
      <c r="E33" s="112"/>
      <c r="F33" s="112">
        <v>1191.3</v>
      </c>
      <c r="G33" s="114"/>
      <c r="H33" s="119">
        <f>J33+K33</f>
        <v>0</v>
      </c>
      <c r="I33" s="112"/>
      <c r="J33" s="112"/>
      <c r="K33" s="102">
        <v>0</v>
      </c>
      <c r="L33" s="210"/>
      <c r="M33" s="287">
        <f t="shared" si="2"/>
        <v>0</v>
      </c>
      <c r="N33" s="119">
        <f>P33+Q33</f>
        <v>0</v>
      </c>
      <c r="O33" s="112"/>
      <c r="P33" s="112"/>
      <c r="Q33" s="102">
        <v>0</v>
      </c>
      <c r="R33" s="231"/>
      <c r="S33" s="287">
        <f t="shared" si="1"/>
        <v>0</v>
      </c>
      <c r="T33" s="222"/>
      <c r="U33" s="222"/>
    </row>
    <row r="34" spans="1:21" ht="73.5" customHeight="1">
      <c r="A34" s="19">
        <v>4</v>
      </c>
      <c r="B34" s="22" t="s">
        <v>137</v>
      </c>
      <c r="C34" s="98">
        <f>E34+F34</f>
        <v>2166.936</v>
      </c>
      <c r="D34" s="102"/>
      <c r="E34" s="102"/>
      <c r="F34" s="102">
        <v>2166.936</v>
      </c>
      <c r="G34" s="104"/>
      <c r="H34" s="80">
        <f>J34+K34</f>
        <v>0</v>
      </c>
      <c r="I34" s="102"/>
      <c r="J34" s="102"/>
      <c r="K34" s="102">
        <v>0</v>
      </c>
      <c r="L34" s="251"/>
      <c r="M34" s="287">
        <f t="shared" si="2"/>
        <v>0</v>
      </c>
      <c r="N34" s="98">
        <f>P34+Q34</f>
        <v>0</v>
      </c>
      <c r="O34" s="102"/>
      <c r="P34" s="102"/>
      <c r="Q34" s="102">
        <v>0</v>
      </c>
      <c r="R34" s="232"/>
      <c r="S34" s="287">
        <f t="shared" si="1"/>
        <v>0</v>
      </c>
      <c r="T34" s="222"/>
      <c r="U34" s="222"/>
    </row>
    <row r="35" spans="1:21" ht="69" customHeight="1">
      <c r="A35" s="19">
        <v>5</v>
      </c>
      <c r="B35" s="22" t="s">
        <v>138</v>
      </c>
      <c r="C35" s="98">
        <f>E35+F35</f>
        <v>50</v>
      </c>
      <c r="D35" s="102"/>
      <c r="E35" s="102"/>
      <c r="F35" s="102">
        <v>50</v>
      </c>
      <c r="G35" s="104"/>
      <c r="H35" s="80">
        <f>J35+K35</f>
        <v>0</v>
      </c>
      <c r="I35" s="102"/>
      <c r="J35" s="102"/>
      <c r="K35" s="102">
        <v>0</v>
      </c>
      <c r="L35" s="251"/>
      <c r="M35" s="287">
        <f t="shared" si="2"/>
        <v>0</v>
      </c>
      <c r="N35" s="98">
        <f>P35+Q35</f>
        <v>0</v>
      </c>
      <c r="O35" s="102"/>
      <c r="P35" s="102"/>
      <c r="Q35" s="102">
        <v>0</v>
      </c>
      <c r="R35" s="232"/>
      <c r="S35" s="287">
        <f t="shared" si="1"/>
        <v>0</v>
      </c>
      <c r="T35" s="222"/>
      <c r="U35" s="222"/>
    </row>
    <row r="36" spans="1:21" ht="83.25" customHeight="1">
      <c r="A36" s="19">
        <v>6</v>
      </c>
      <c r="B36" s="37" t="s">
        <v>260</v>
      </c>
      <c r="C36" s="98">
        <f>E36+F36</f>
        <v>400</v>
      </c>
      <c r="D36" s="102"/>
      <c r="E36" s="251"/>
      <c r="F36" s="102">
        <v>400</v>
      </c>
      <c r="G36" s="104"/>
      <c r="H36" s="80">
        <f>J36+K36</f>
        <v>0</v>
      </c>
      <c r="I36" s="102"/>
      <c r="J36" s="102"/>
      <c r="K36" s="102">
        <v>0</v>
      </c>
      <c r="L36" s="251"/>
      <c r="M36" s="287">
        <f>H36/C36</f>
        <v>0</v>
      </c>
      <c r="N36" s="98">
        <f>P36+Q36</f>
        <v>0</v>
      </c>
      <c r="O36" s="102"/>
      <c r="P36" s="102"/>
      <c r="Q36" s="102">
        <v>0</v>
      </c>
      <c r="R36" s="232"/>
      <c r="S36" s="287">
        <f>N36/C36</f>
        <v>0</v>
      </c>
      <c r="T36" s="222"/>
      <c r="U36" s="222"/>
    </row>
    <row r="37" spans="1:21" ht="49.5" customHeight="1">
      <c r="A37" s="19">
        <v>7</v>
      </c>
      <c r="B37" s="22" t="s">
        <v>261</v>
      </c>
      <c r="C37" s="98">
        <f>E37+F37</f>
        <v>675</v>
      </c>
      <c r="D37" s="102"/>
      <c r="E37" s="251"/>
      <c r="F37" s="102">
        <v>675</v>
      </c>
      <c r="G37" s="104"/>
      <c r="H37" s="80">
        <f>J37+K37</f>
        <v>0</v>
      </c>
      <c r="I37" s="102"/>
      <c r="J37" s="102"/>
      <c r="K37" s="102">
        <v>0</v>
      </c>
      <c r="L37" s="251"/>
      <c r="M37" s="287">
        <f>H37/C37</f>
        <v>0</v>
      </c>
      <c r="N37" s="98">
        <f>P37+Q37</f>
        <v>0</v>
      </c>
      <c r="O37" s="102"/>
      <c r="P37" s="102"/>
      <c r="Q37" s="102">
        <v>0</v>
      </c>
      <c r="R37" s="232"/>
      <c r="S37" s="287">
        <f>N37/C37</f>
        <v>0</v>
      </c>
      <c r="T37" s="222"/>
      <c r="U37" s="222"/>
    </row>
    <row r="38" spans="1:21" ht="65.25" customHeight="1" thickBot="1">
      <c r="A38" s="378">
        <v>4</v>
      </c>
      <c r="B38" s="430" t="s">
        <v>117</v>
      </c>
      <c r="C38" s="204">
        <f>C39+C40+C41+C42+C43+C44+C45+C46+C47+C48+C49</f>
        <v>12000</v>
      </c>
      <c r="D38" s="207"/>
      <c r="E38" s="379"/>
      <c r="F38" s="207">
        <f>F39+F40+F41+F42+F43+F44+F45+F46+F47+F48+F49</f>
        <v>12000</v>
      </c>
      <c r="G38" s="380"/>
      <c r="H38" s="204">
        <f>H39+H40+H41+H42+H43+H44+H45+H46+H47+H48+H49</f>
        <v>2871.642</v>
      </c>
      <c r="I38" s="207"/>
      <c r="J38" s="379"/>
      <c r="K38" s="207">
        <f>K39+K40+K41+K42+K43+K44+K45+K46+K47+K48+K49</f>
        <v>2871.642</v>
      </c>
      <c r="L38" s="381"/>
      <c r="M38" s="336">
        <f>H38/C38</f>
        <v>0.23930349999999997</v>
      </c>
      <c r="N38" s="204">
        <f>N39+N40+N41+N42+N43+N44+N45+N46+N47+N48+N49</f>
        <v>2400.943</v>
      </c>
      <c r="O38" s="207"/>
      <c r="P38" s="379"/>
      <c r="Q38" s="207">
        <f>Q39+Q40+Q41+Q42+Q43+Q44+Q45+Q46+Q47+Q48+Q49</f>
        <v>2400.943</v>
      </c>
      <c r="R38" s="382"/>
      <c r="S38" s="275">
        <f>N38/C38</f>
        <v>0.20007858333333334</v>
      </c>
      <c r="T38" s="222"/>
      <c r="U38" s="222"/>
    </row>
    <row r="39" spans="1:21" ht="39" customHeight="1">
      <c r="A39" s="24">
        <v>1</v>
      </c>
      <c r="B39" s="68" t="s">
        <v>118</v>
      </c>
      <c r="C39" s="80">
        <f aca="true" t="shared" si="3" ref="C39:C49">E39+F39</f>
        <v>1000</v>
      </c>
      <c r="D39" s="109"/>
      <c r="E39" s="109"/>
      <c r="F39" s="110">
        <v>1000</v>
      </c>
      <c r="G39" s="111"/>
      <c r="H39" s="80">
        <f aca="true" t="shared" si="4" ref="H39:H48">J39+K39</f>
        <v>216</v>
      </c>
      <c r="I39" s="109"/>
      <c r="J39" s="109"/>
      <c r="K39" s="110">
        <v>216</v>
      </c>
      <c r="L39" s="265"/>
      <c r="M39" s="287">
        <f t="shared" si="2"/>
        <v>0.216</v>
      </c>
      <c r="N39" s="80">
        <f aca="true" t="shared" si="5" ref="N39:N49">P39+Q39</f>
        <v>183</v>
      </c>
      <c r="O39" s="109"/>
      <c r="P39" s="109"/>
      <c r="Q39" s="110">
        <v>183</v>
      </c>
      <c r="R39" s="235"/>
      <c r="S39" s="287">
        <f t="shared" si="1"/>
        <v>0.183</v>
      </c>
      <c r="T39" s="222"/>
      <c r="U39" s="222"/>
    </row>
    <row r="40" spans="1:21" ht="108.75" customHeight="1">
      <c r="A40" s="28">
        <v>2</v>
      </c>
      <c r="B40" s="39" t="s">
        <v>119</v>
      </c>
      <c r="C40" s="80">
        <f t="shared" si="3"/>
        <v>400</v>
      </c>
      <c r="D40" s="112"/>
      <c r="E40" s="112"/>
      <c r="F40" s="113">
        <v>400</v>
      </c>
      <c r="G40" s="114"/>
      <c r="H40" s="80">
        <f t="shared" si="4"/>
        <v>183.84</v>
      </c>
      <c r="I40" s="112"/>
      <c r="J40" s="112"/>
      <c r="K40" s="113">
        <v>183.84</v>
      </c>
      <c r="L40" s="210"/>
      <c r="M40" s="287">
        <f t="shared" si="2"/>
        <v>0.4596</v>
      </c>
      <c r="N40" s="80">
        <f t="shared" si="5"/>
        <v>183.52</v>
      </c>
      <c r="O40" s="112"/>
      <c r="P40" s="112"/>
      <c r="Q40" s="113">
        <v>183.52</v>
      </c>
      <c r="R40" s="231"/>
      <c r="S40" s="287">
        <f t="shared" si="1"/>
        <v>0.45880000000000004</v>
      </c>
      <c r="T40" s="222"/>
      <c r="U40" s="222"/>
    </row>
    <row r="41" spans="1:21" ht="25.5" customHeight="1">
      <c r="A41" s="19">
        <v>3</v>
      </c>
      <c r="B41" s="37" t="s">
        <v>120</v>
      </c>
      <c r="C41" s="80">
        <f t="shared" si="3"/>
        <v>2562</v>
      </c>
      <c r="D41" s="102"/>
      <c r="E41" s="102"/>
      <c r="F41" s="103">
        <v>2562</v>
      </c>
      <c r="G41" s="104"/>
      <c r="H41" s="80">
        <f t="shared" si="4"/>
        <v>674.948</v>
      </c>
      <c r="I41" s="102"/>
      <c r="J41" s="102"/>
      <c r="K41" s="103">
        <v>674.948</v>
      </c>
      <c r="L41" s="251"/>
      <c r="M41" s="287">
        <f t="shared" si="2"/>
        <v>0.2634457455113193</v>
      </c>
      <c r="N41" s="80">
        <f t="shared" si="5"/>
        <v>668.266</v>
      </c>
      <c r="O41" s="102"/>
      <c r="P41" s="102"/>
      <c r="Q41" s="103">
        <v>668.266</v>
      </c>
      <c r="R41" s="232"/>
      <c r="S41" s="287">
        <f t="shared" si="1"/>
        <v>0.2608376268540203</v>
      </c>
      <c r="T41" s="222"/>
      <c r="U41" s="222"/>
    </row>
    <row r="42" spans="1:21" ht="26.25" customHeight="1">
      <c r="A42" s="19">
        <v>4</v>
      </c>
      <c r="B42" s="69" t="s">
        <v>121</v>
      </c>
      <c r="C42" s="80">
        <f t="shared" si="3"/>
        <v>61</v>
      </c>
      <c r="D42" s="102"/>
      <c r="E42" s="102"/>
      <c r="F42" s="103">
        <v>61</v>
      </c>
      <c r="G42" s="104"/>
      <c r="H42" s="80">
        <f t="shared" si="4"/>
        <v>0</v>
      </c>
      <c r="I42" s="102"/>
      <c r="J42" s="102"/>
      <c r="K42" s="103">
        <v>0</v>
      </c>
      <c r="L42" s="251"/>
      <c r="M42" s="287">
        <f t="shared" si="2"/>
        <v>0</v>
      </c>
      <c r="N42" s="80">
        <f t="shared" si="5"/>
        <v>0</v>
      </c>
      <c r="O42" s="102"/>
      <c r="P42" s="102"/>
      <c r="Q42" s="103">
        <v>0</v>
      </c>
      <c r="R42" s="232"/>
      <c r="S42" s="287">
        <f t="shared" si="1"/>
        <v>0</v>
      </c>
      <c r="T42" s="222"/>
      <c r="U42" s="222"/>
    </row>
    <row r="43" spans="1:21" ht="36" customHeight="1">
      <c r="A43" s="19">
        <v>5</v>
      </c>
      <c r="B43" s="69" t="s">
        <v>122</v>
      </c>
      <c r="C43" s="80">
        <f t="shared" si="3"/>
        <v>2925</v>
      </c>
      <c r="D43" s="102"/>
      <c r="E43" s="102"/>
      <c r="F43" s="103">
        <v>2925</v>
      </c>
      <c r="G43" s="104"/>
      <c r="H43" s="80">
        <f t="shared" si="4"/>
        <v>770.615</v>
      </c>
      <c r="I43" s="102"/>
      <c r="J43" s="102"/>
      <c r="K43" s="103">
        <v>770.615</v>
      </c>
      <c r="L43" s="251"/>
      <c r="M43" s="287">
        <f t="shared" si="2"/>
        <v>0.26345811965811966</v>
      </c>
      <c r="N43" s="80">
        <f t="shared" si="5"/>
        <v>418.36</v>
      </c>
      <c r="O43" s="102"/>
      <c r="P43" s="102"/>
      <c r="Q43" s="103">
        <v>418.36</v>
      </c>
      <c r="R43" s="232"/>
      <c r="S43" s="287">
        <f t="shared" si="1"/>
        <v>0.14302905982905983</v>
      </c>
      <c r="T43" s="222"/>
      <c r="U43" s="222"/>
    </row>
    <row r="44" spans="1:21" ht="56.25" customHeight="1">
      <c r="A44" s="28">
        <v>6</v>
      </c>
      <c r="B44" s="37" t="s">
        <v>123</v>
      </c>
      <c r="C44" s="80">
        <f t="shared" si="3"/>
        <v>30</v>
      </c>
      <c r="D44" s="112"/>
      <c r="E44" s="112"/>
      <c r="F44" s="113">
        <v>30</v>
      </c>
      <c r="G44" s="114"/>
      <c r="H44" s="80">
        <f t="shared" si="4"/>
        <v>1.67</v>
      </c>
      <c r="I44" s="112"/>
      <c r="J44" s="112"/>
      <c r="K44" s="113">
        <v>1.67</v>
      </c>
      <c r="L44" s="210"/>
      <c r="M44" s="287">
        <f t="shared" si="2"/>
        <v>0.05566666666666666</v>
      </c>
      <c r="N44" s="80">
        <f t="shared" si="5"/>
        <v>1.67</v>
      </c>
      <c r="O44" s="112"/>
      <c r="P44" s="112"/>
      <c r="Q44" s="113">
        <v>1.67</v>
      </c>
      <c r="R44" s="231"/>
      <c r="S44" s="287">
        <f t="shared" si="1"/>
        <v>0.05566666666666666</v>
      </c>
      <c r="T44" s="222"/>
      <c r="U44" s="222"/>
    </row>
    <row r="45" spans="1:21" ht="60" customHeight="1">
      <c r="A45" s="19">
        <v>7</v>
      </c>
      <c r="B45" s="22" t="s">
        <v>133</v>
      </c>
      <c r="C45" s="80">
        <f t="shared" si="3"/>
        <v>50</v>
      </c>
      <c r="D45" s="102"/>
      <c r="E45" s="102"/>
      <c r="F45" s="103">
        <v>50</v>
      </c>
      <c r="G45" s="104"/>
      <c r="H45" s="80">
        <f>J45+K45</f>
        <v>12.65</v>
      </c>
      <c r="I45" s="102"/>
      <c r="J45" s="102"/>
      <c r="K45" s="103">
        <v>12.65</v>
      </c>
      <c r="L45" s="251"/>
      <c r="M45" s="288">
        <f t="shared" si="2"/>
        <v>0.253</v>
      </c>
      <c r="N45" s="80">
        <f>P45+Q45</f>
        <v>12.65</v>
      </c>
      <c r="O45" s="102"/>
      <c r="P45" s="102"/>
      <c r="Q45" s="103">
        <v>12.65</v>
      </c>
      <c r="R45" s="232"/>
      <c r="S45" s="288">
        <f t="shared" si="1"/>
        <v>0.253</v>
      </c>
      <c r="T45" s="222"/>
      <c r="U45" s="222"/>
    </row>
    <row r="46" spans="1:21" ht="110.25" customHeight="1">
      <c r="A46" s="18">
        <v>8</v>
      </c>
      <c r="B46" s="22" t="s">
        <v>184</v>
      </c>
      <c r="C46" s="80">
        <f t="shared" si="3"/>
        <v>3132</v>
      </c>
      <c r="D46" s="102"/>
      <c r="E46" s="102"/>
      <c r="F46" s="103">
        <v>3132</v>
      </c>
      <c r="G46" s="104"/>
      <c r="H46" s="80">
        <f t="shared" si="4"/>
        <v>630.927</v>
      </c>
      <c r="I46" s="102"/>
      <c r="J46" s="102"/>
      <c r="K46" s="103">
        <v>630.927</v>
      </c>
      <c r="L46" s="251"/>
      <c r="M46" s="287">
        <f t="shared" si="2"/>
        <v>0.20144540229885058</v>
      </c>
      <c r="N46" s="80">
        <f t="shared" si="5"/>
        <v>592.278</v>
      </c>
      <c r="O46" s="102"/>
      <c r="P46" s="102"/>
      <c r="Q46" s="103">
        <v>592.278</v>
      </c>
      <c r="R46" s="232"/>
      <c r="S46" s="287">
        <f t="shared" si="1"/>
        <v>0.18910536398467434</v>
      </c>
      <c r="T46" s="222"/>
      <c r="U46" s="222"/>
    </row>
    <row r="47" spans="1:21" ht="64.5" customHeight="1">
      <c r="A47" s="18">
        <v>9</v>
      </c>
      <c r="B47" s="22" t="s">
        <v>124</v>
      </c>
      <c r="C47" s="80">
        <f t="shared" si="3"/>
        <v>340</v>
      </c>
      <c r="D47" s="102"/>
      <c r="E47" s="102"/>
      <c r="F47" s="103">
        <v>340</v>
      </c>
      <c r="G47" s="104"/>
      <c r="H47" s="80">
        <f t="shared" si="4"/>
        <v>71.825</v>
      </c>
      <c r="I47" s="102"/>
      <c r="J47" s="102"/>
      <c r="K47" s="103">
        <v>71.825</v>
      </c>
      <c r="L47" s="251"/>
      <c r="M47" s="287">
        <f t="shared" si="2"/>
        <v>0.21125000000000002</v>
      </c>
      <c r="N47" s="80">
        <f t="shared" si="5"/>
        <v>66.825</v>
      </c>
      <c r="O47" s="102"/>
      <c r="P47" s="102"/>
      <c r="Q47" s="103">
        <v>66.825</v>
      </c>
      <c r="R47" s="232"/>
      <c r="S47" s="287">
        <f t="shared" si="1"/>
        <v>0.19654411764705884</v>
      </c>
      <c r="T47" s="222"/>
      <c r="U47" s="222"/>
    </row>
    <row r="48" spans="1:21" ht="112.5" customHeight="1">
      <c r="A48" s="18">
        <v>10</v>
      </c>
      <c r="B48" s="66" t="s">
        <v>125</v>
      </c>
      <c r="C48" s="80">
        <f t="shared" si="3"/>
        <v>100</v>
      </c>
      <c r="D48" s="102"/>
      <c r="E48" s="102"/>
      <c r="F48" s="103">
        <v>100</v>
      </c>
      <c r="G48" s="104"/>
      <c r="H48" s="80">
        <f t="shared" si="4"/>
        <v>0</v>
      </c>
      <c r="I48" s="102"/>
      <c r="J48" s="102"/>
      <c r="K48" s="103">
        <v>0</v>
      </c>
      <c r="L48" s="251"/>
      <c r="M48" s="287">
        <f t="shared" si="2"/>
        <v>0</v>
      </c>
      <c r="N48" s="80">
        <f t="shared" si="5"/>
        <v>0</v>
      </c>
      <c r="O48" s="102"/>
      <c r="P48" s="102"/>
      <c r="Q48" s="103">
        <v>0</v>
      </c>
      <c r="R48" s="232"/>
      <c r="S48" s="287">
        <f t="shared" si="1"/>
        <v>0</v>
      </c>
      <c r="T48" s="222"/>
      <c r="U48" s="222"/>
    </row>
    <row r="49" spans="1:21" ht="63.75" customHeight="1" thickBot="1">
      <c r="A49" s="460">
        <v>11</v>
      </c>
      <c r="B49" s="461" t="s">
        <v>132</v>
      </c>
      <c r="C49" s="133">
        <f t="shared" si="3"/>
        <v>1400</v>
      </c>
      <c r="D49" s="462"/>
      <c r="E49" s="463"/>
      <c r="F49" s="464">
        <v>1400</v>
      </c>
      <c r="G49" s="465"/>
      <c r="H49" s="133">
        <f>J49+K49</f>
        <v>309.167</v>
      </c>
      <c r="I49" s="463"/>
      <c r="J49" s="463"/>
      <c r="K49" s="464">
        <v>309.167</v>
      </c>
      <c r="L49" s="466"/>
      <c r="M49" s="467">
        <f t="shared" si="2"/>
        <v>0.2208335714285714</v>
      </c>
      <c r="N49" s="133">
        <f t="shared" si="5"/>
        <v>274.374</v>
      </c>
      <c r="O49" s="463"/>
      <c r="P49" s="463"/>
      <c r="Q49" s="464">
        <v>274.374</v>
      </c>
      <c r="R49" s="468"/>
      <c r="S49" s="467">
        <f t="shared" si="1"/>
        <v>0.19598142857142858</v>
      </c>
      <c r="T49" s="222"/>
      <c r="U49" s="222"/>
    </row>
    <row r="50" spans="1:21" ht="94.5" customHeight="1" thickBot="1">
      <c r="A50" s="27" t="s">
        <v>37</v>
      </c>
      <c r="B50" s="427" t="s">
        <v>16</v>
      </c>
      <c r="C50" s="469">
        <f>C51</f>
        <v>485</v>
      </c>
      <c r="D50" s="470"/>
      <c r="E50" s="470"/>
      <c r="F50" s="470">
        <f>F51</f>
        <v>485</v>
      </c>
      <c r="G50" s="471"/>
      <c r="H50" s="469">
        <f>H51</f>
        <v>0</v>
      </c>
      <c r="I50" s="470"/>
      <c r="J50" s="470"/>
      <c r="K50" s="470">
        <f>K51</f>
        <v>0</v>
      </c>
      <c r="L50" s="472"/>
      <c r="M50" s="271">
        <f>H50/C50</f>
        <v>0</v>
      </c>
      <c r="N50" s="469">
        <f>N51</f>
        <v>0</v>
      </c>
      <c r="O50" s="470"/>
      <c r="P50" s="470"/>
      <c r="Q50" s="470">
        <f>Q51</f>
        <v>0</v>
      </c>
      <c r="R50" s="473"/>
      <c r="S50" s="272">
        <f>N50/C50</f>
        <v>0</v>
      </c>
      <c r="T50" s="224"/>
      <c r="U50" s="224"/>
    </row>
    <row r="51" spans="1:21" ht="44.25" customHeight="1">
      <c r="A51" s="15" t="s">
        <v>54</v>
      </c>
      <c r="B51" s="449" t="s">
        <v>56</v>
      </c>
      <c r="C51" s="450">
        <f>C52+C53+C54</f>
        <v>485</v>
      </c>
      <c r="D51" s="139"/>
      <c r="E51" s="238"/>
      <c r="F51" s="139">
        <f>F52+F53+F54</f>
        <v>485</v>
      </c>
      <c r="G51" s="139"/>
      <c r="H51" s="450">
        <f>H52+H53+H54</f>
        <v>0</v>
      </c>
      <c r="I51" s="139"/>
      <c r="J51" s="238"/>
      <c r="K51" s="139">
        <f>K52+K53+K54</f>
        <v>0</v>
      </c>
      <c r="L51" s="238"/>
      <c r="M51" s="289">
        <f t="shared" si="2"/>
        <v>0</v>
      </c>
      <c r="N51" s="450">
        <f>N52+N53+N54</f>
        <v>0</v>
      </c>
      <c r="O51" s="139"/>
      <c r="P51" s="238"/>
      <c r="Q51" s="139">
        <f>Q52+Q53+Q54</f>
        <v>0</v>
      </c>
      <c r="R51" s="238"/>
      <c r="S51" s="289">
        <f t="shared" si="1"/>
        <v>0</v>
      </c>
      <c r="T51" s="225"/>
      <c r="U51" s="225"/>
    </row>
    <row r="52" spans="1:21" ht="99" customHeight="1">
      <c r="A52" s="10" t="s">
        <v>47</v>
      </c>
      <c r="B52" s="38" t="s">
        <v>17</v>
      </c>
      <c r="C52" s="80">
        <f>D52+E52+F52</f>
        <v>250</v>
      </c>
      <c r="D52" s="88"/>
      <c r="E52" s="88"/>
      <c r="F52" s="88">
        <v>250</v>
      </c>
      <c r="G52" s="51"/>
      <c r="H52" s="80">
        <f>I52+J52+K52</f>
        <v>0</v>
      </c>
      <c r="I52" s="88"/>
      <c r="J52" s="88"/>
      <c r="K52" s="88">
        <v>0</v>
      </c>
      <c r="L52" s="128"/>
      <c r="M52" s="287">
        <f t="shared" si="2"/>
        <v>0</v>
      </c>
      <c r="N52" s="80">
        <f>O52+P52+Q52</f>
        <v>0</v>
      </c>
      <c r="O52" s="88"/>
      <c r="P52" s="88"/>
      <c r="Q52" s="88">
        <v>0</v>
      </c>
      <c r="R52" s="128"/>
      <c r="S52" s="287">
        <f aca="true" t="shared" si="6" ref="S52:S57">N52/C52</f>
        <v>0</v>
      </c>
      <c r="T52" s="215"/>
      <c r="U52" s="215"/>
    </row>
    <row r="53" spans="1:21" ht="62.25" customHeight="1">
      <c r="A53" s="10" t="s">
        <v>26</v>
      </c>
      <c r="B53" s="38" t="s">
        <v>163</v>
      </c>
      <c r="C53" s="80">
        <f>D53+E53+F53</f>
        <v>100</v>
      </c>
      <c r="D53" s="88"/>
      <c r="E53" s="88"/>
      <c r="F53" s="88">
        <v>100</v>
      </c>
      <c r="G53" s="51"/>
      <c r="H53" s="80">
        <f>I53+J53+K53</f>
        <v>0</v>
      </c>
      <c r="I53" s="88"/>
      <c r="J53" s="88"/>
      <c r="K53" s="88">
        <v>0</v>
      </c>
      <c r="L53" s="128"/>
      <c r="M53" s="287">
        <f>H53/C53</f>
        <v>0</v>
      </c>
      <c r="N53" s="80">
        <f>O53+P53+Q53</f>
        <v>0</v>
      </c>
      <c r="O53" s="88"/>
      <c r="P53" s="88"/>
      <c r="Q53" s="88">
        <v>0</v>
      </c>
      <c r="R53" s="128"/>
      <c r="S53" s="287">
        <f t="shared" si="6"/>
        <v>0</v>
      </c>
      <c r="T53" s="215"/>
      <c r="U53" s="215"/>
    </row>
    <row r="54" spans="1:21" ht="75.75" customHeight="1" thickBot="1">
      <c r="A54" s="10" t="s">
        <v>45</v>
      </c>
      <c r="B54" s="38" t="s">
        <v>164</v>
      </c>
      <c r="C54" s="80">
        <f>D54+E54+F54</f>
        <v>135</v>
      </c>
      <c r="D54" s="88"/>
      <c r="E54" s="88"/>
      <c r="F54" s="88">
        <v>135</v>
      </c>
      <c r="G54" s="51"/>
      <c r="H54" s="80">
        <f>I54+J54+K54</f>
        <v>0</v>
      </c>
      <c r="I54" s="88"/>
      <c r="J54" s="88"/>
      <c r="K54" s="88">
        <v>0</v>
      </c>
      <c r="L54" s="128"/>
      <c r="M54" s="288">
        <f>H54/C54</f>
        <v>0</v>
      </c>
      <c r="N54" s="80">
        <f>O54+P54+Q54</f>
        <v>0</v>
      </c>
      <c r="O54" s="88"/>
      <c r="P54" s="88"/>
      <c r="Q54" s="88">
        <v>0</v>
      </c>
      <c r="R54" s="128"/>
      <c r="S54" s="287">
        <f t="shared" si="6"/>
        <v>0</v>
      </c>
      <c r="T54" s="215"/>
      <c r="U54" s="215"/>
    </row>
    <row r="55" spans="1:21" ht="66" customHeight="1" thickBot="1">
      <c r="A55" s="55">
        <v>6</v>
      </c>
      <c r="B55" s="431" t="s">
        <v>274</v>
      </c>
      <c r="C55" s="177">
        <f>C56+C59</f>
        <v>6471.311</v>
      </c>
      <c r="D55" s="90">
        <f>D56+D59</f>
        <v>0</v>
      </c>
      <c r="E55" s="178">
        <f>E56+E59</f>
        <v>515.511</v>
      </c>
      <c r="F55" s="90">
        <f>F56+F59</f>
        <v>5955.8</v>
      </c>
      <c r="G55" s="46"/>
      <c r="H55" s="177">
        <f>H56+H59</f>
        <v>0</v>
      </c>
      <c r="I55" s="90">
        <f>I56+I59</f>
        <v>0</v>
      </c>
      <c r="J55" s="178">
        <f>J56+J59</f>
        <v>0</v>
      </c>
      <c r="K55" s="90">
        <f>K56+K59</f>
        <v>0</v>
      </c>
      <c r="L55" s="89"/>
      <c r="M55" s="271">
        <f>H55/C55</f>
        <v>0</v>
      </c>
      <c r="N55" s="177">
        <f>N56+N59</f>
        <v>0</v>
      </c>
      <c r="O55" s="90">
        <f>O56+O59</f>
        <v>0</v>
      </c>
      <c r="P55" s="178">
        <f>P56+P59</f>
        <v>0</v>
      </c>
      <c r="Q55" s="90">
        <f>Q56+Q59</f>
        <v>0</v>
      </c>
      <c r="R55" s="89"/>
      <c r="S55" s="272">
        <f t="shared" si="6"/>
        <v>0</v>
      </c>
      <c r="T55" s="216"/>
      <c r="U55" s="216"/>
    </row>
    <row r="56" spans="1:21" ht="53.25" customHeight="1">
      <c r="A56" s="25" t="s">
        <v>19</v>
      </c>
      <c r="B56" s="432" t="s">
        <v>69</v>
      </c>
      <c r="C56" s="193">
        <f>C57</f>
        <v>4018.311</v>
      </c>
      <c r="D56" s="194">
        <f>D57</f>
        <v>0</v>
      </c>
      <c r="E56" s="194">
        <f>E57</f>
        <v>515.511</v>
      </c>
      <c r="F56" s="194">
        <f>F57</f>
        <v>3502.8</v>
      </c>
      <c r="G56" s="87"/>
      <c r="H56" s="84">
        <f aca="true" t="shared" si="7" ref="H56:Q56">H57</f>
        <v>0</v>
      </c>
      <c r="I56" s="85">
        <f t="shared" si="7"/>
        <v>0</v>
      </c>
      <c r="J56" s="85">
        <f t="shared" si="7"/>
        <v>0</v>
      </c>
      <c r="K56" s="85">
        <f t="shared" si="7"/>
        <v>0</v>
      </c>
      <c r="L56" s="266"/>
      <c r="M56" s="276">
        <f>H56/C56</f>
        <v>0</v>
      </c>
      <c r="N56" s="84">
        <f t="shared" si="7"/>
        <v>0</v>
      </c>
      <c r="O56" s="85">
        <f t="shared" si="7"/>
        <v>0</v>
      </c>
      <c r="P56" s="85">
        <f t="shared" si="7"/>
        <v>0</v>
      </c>
      <c r="Q56" s="85">
        <f t="shared" si="7"/>
        <v>0</v>
      </c>
      <c r="R56" s="239"/>
      <c r="S56" s="276">
        <f t="shared" si="6"/>
        <v>0</v>
      </c>
      <c r="T56" s="226"/>
      <c r="U56" s="226"/>
    </row>
    <row r="57" spans="1:21" ht="48" customHeight="1">
      <c r="A57" s="479" t="s">
        <v>47</v>
      </c>
      <c r="B57" s="374" t="s">
        <v>97</v>
      </c>
      <c r="C57" s="195">
        <f>D57+E57+F57+G57</f>
        <v>4018.311</v>
      </c>
      <c r="D57" s="190">
        <v>0</v>
      </c>
      <c r="E57" s="190">
        <v>515.511</v>
      </c>
      <c r="F57" s="190">
        <v>3502.8</v>
      </c>
      <c r="G57" s="65"/>
      <c r="H57" s="86">
        <f>I57+J57+K57+L57</f>
        <v>0</v>
      </c>
      <c r="I57" s="88">
        <v>0</v>
      </c>
      <c r="J57" s="88">
        <v>0</v>
      </c>
      <c r="K57" s="88">
        <v>0</v>
      </c>
      <c r="L57" s="128"/>
      <c r="M57" s="287">
        <f>H57/C57</f>
        <v>0</v>
      </c>
      <c r="N57" s="86">
        <f>O57+P57+Q57+R57</f>
        <v>0</v>
      </c>
      <c r="O57" s="88">
        <v>0</v>
      </c>
      <c r="P57" s="88">
        <v>0</v>
      </c>
      <c r="Q57" s="88">
        <v>0</v>
      </c>
      <c r="R57" s="240"/>
      <c r="S57" s="287">
        <f t="shared" si="6"/>
        <v>0</v>
      </c>
      <c r="T57" s="227"/>
      <c r="U57" s="227"/>
    </row>
    <row r="58" spans="1:21" ht="24.75" customHeight="1">
      <c r="A58" s="480"/>
      <c r="B58" s="375" t="s">
        <v>188</v>
      </c>
      <c r="C58" s="195">
        <f>D58+E58+F58</f>
        <v>515.511</v>
      </c>
      <c r="D58" s="190">
        <v>0</v>
      </c>
      <c r="E58" s="190">
        <v>515.511</v>
      </c>
      <c r="F58" s="190">
        <v>0</v>
      </c>
      <c r="G58" s="65"/>
      <c r="H58" s="195">
        <f>I58+J58+K58</f>
        <v>0</v>
      </c>
      <c r="I58" s="190">
        <v>0</v>
      </c>
      <c r="J58" s="190">
        <v>0</v>
      </c>
      <c r="K58" s="88">
        <v>0</v>
      </c>
      <c r="L58" s="128"/>
      <c r="M58" s="287"/>
      <c r="N58" s="195">
        <f>O58+P58+Q58</f>
        <v>0</v>
      </c>
      <c r="O58" s="190">
        <v>0</v>
      </c>
      <c r="P58" s="190">
        <v>0</v>
      </c>
      <c r="Q58" s="123">
        <v>0</v>
      </c>
      <c r="R58" s="240"/>
      <c r="S58" s="287"/>
      <c r="T58" s="227"/>
      <c r="U58" s="227"/>
    </row>
    <row r="59" spans="1:21" ht="57.75" customHeight="1">
      <c r="A59" s="20" t="s">
        <v>65</v>
      </c>
      <c r="B59" s="433" t="s">
        <v>269</v>
      </c>
      <c r="C59" s="426">
        <f>C60</f>
        <v>2453</v>
      </c>
      <c r="D59" s="425"/>
      <c r="E59" s="424"/>
      <c r="F59" s="425">
        <f>F60</f>
        <v>2453</v>
      </c>
      <c r="G59" s="160"/>
      <c r="H59" s="426">
        <f>H60</f>
        <v>0</v>
      </c>
      <c r="I59" s="425"/>
      <c r="J59" s="424"/>
      <c r="K59" s="425">
        <f>K60</f>
        <v>0</v>
      </c>
      <c r="L59" s="127"/>
      <c r="M59" s="278">
        <f>H59/C59</f>
        <v>0</v>
      </c>
      <c r="N59" s="426">
        <f>N60</f>
        <v>0</v>
      </c>
      <c r="O59" s="425"/>
      <c r="P59" s="424"/>
      <c r="Q59" s="425">
        <f>Q60</f>
        <v>0</v>
      </c>
      <c r="R59" s="244"/>
      <c r="S59" s="278">
        <f>N59/C59</f>
        <v>0</v>
      </c>
      <c r="T59" s="227"/>
      <c r="U59" s="227"/>
    </row>
    <row r="60" spans="1:21" ht="61.5" customHeight="1">
      <c r="A60" s="20" t="s">
        <v>47</v>
      </c>
      <c r="B60" s="434" t="s">
        <v>270</v>
      </c>
      <c r="C60" s="195">
        <f>F60</f>
        <v>2453</v>
      </c>
      <c r="D60" s="190"/>
      <c r="E60" s="459"/>
      <c r="F60" s="190">
        <v>2453</v>
      </c>
      <c r="G60" s="65"/>
      <c r="H60" s="195">
        <f>K60</f>
        <v>0</v>
      </c>
      <c r="I60" s="190"/>
      <c r="J60" s="459"/>
      <c r="K60" s="88">
        <v>0</v>
      </c>
      <c r="L60" s="128"/>
      <c r="M60" s="288">
        <f>H60/C60</f>
        <v>0</v>
      </c>
      <c r="N60" s="195">
        <f>Q60</f>
        <v>0</v>
      </c>
      <c r="O60" s="190"/>
      <c r="P60" s="459"/>
      <c r="Q60" s="88">
        <v>0</v>
      </c>
      <c r="R60" s="240"/>
      <c r="S60" s="288">
        <f>N60/C60</f>
        <v>0</v>
      </c>
      <c r="T60" s="227"/>
      <c r="U60" s="227"/>
    </row>
    <row r="61" spans="1:21" ht="141" customHeight="1">
      <c r="A61" s="499" t="s">
        <v>110</v>
      </c>
      <c r="B61" s="451" t="s">
        <v>153</v>
      </c>
      <c r="C61" s="452">
        <f>C63+C64+C65+C66+C68+C70+C72+C74+C76+C78+C80+C81+C82+C83+C84+C85+C86+C87+C88</f>
        <v>142987.47499999998</v>
      </c>
      <c r="D61" s="453"/>
      <c r="E61" s="454"/>
      <c r="F61" s="453">
        <f>F63+F64+F65+F66+F68+F70+F72+F74+F76+F78+F80+F81+F82+F83+F84+F85+F86+F87+F88</f>
        <v>142987.47499999998</v>
      </c>
      <c r="G61" s="455"/>
      <c r="H61" s="452">
        <f>H63+H64+H65+H66+H68+H70+H72+H74+H76+H78</f>
        <v>2358.502</v>
      </c>
      <c r="I61" s="453"/>
      <c r="J61" s="454"/>
      <c r="K61" s="453">
        <f>K63+K64+K65+K66+K68+K70+K72+K74+K76+K78</f>
        <v>2358.502</v>
      </c>
      <c r="L61" s="456"/>
      <c r="M61" s="457">
        <f>H61/C61</f>
        <v>0.01649446568659248</v>
      </c>
      <c r="N61" s="452">
        <f>N63+N64+N65+N66+N68+N70+N72+N74+N76+N78</f>
        <v>2358.502</v>
      </c>
      <c r="O61" s="453"/>
      <c r="P61" s="454"/>
      <c r="Q61" s="453">
        <f>Q63+Q64+Q65+Q66+Q68+Q70+Q72+Q74+Q76+Q78</f>
        <v>2358.502</v>
      </c>
      <c r="R61" s="244"/>
      <c r="S61" s="458">
        <f>N61/C61</f>
        <v>0.01649446568659248</v>
      </c>
      <c r="T61" s="227"/>
      <c r="U61" s="227"/>
    </row>
    <row r="62" spans="1:21" ht="36.75" customHeight="1" thickBot="1">
      <c r="A62" s="500"/>
      <c r="B62" s="395" t="s">
        <v>275</v>
      </c>
      <c r="C62" s="398">
        <f>C67+C69+C71+C73+C75+C77+C79</f>
        <v>16706.475000000002</v>
      </c>
      <c r="D62" s="337"/>
      <c r="E62" s="338"/>
      <c r="F62" s="399">
        <f>F67+F69+F71+F73+F75+F77+F79</f>
        <v>16706.475000000002</v>
      </c>
      <c r="G62" s="339"/>
      <c r="H62" s="398">
        <f>H67+H69+H71+H73+H75+H77+H79</f>
        <v>0</v>
      </c>
      <c r="I62" s="337"/>
      <c r="J62" s="338"/>
      <c r="K62" s="399">
        <f>K67+K69+K71+K73+K75+K77+K79</f>
        <v>0</v>
      </c>
      <c r="L62" s="172"/>
      <c r="M62" s="336"/>
      <c r="N62" s="398">
        <f>N67+N69+N71+N73+N75+N77+N79</f>
        <v>0</v>
      </c>
      <c r="O62" s="337"/>
      <c r="P62" s="338"/>
      <c r="Q62" s="399">
        <f>Q67+Q69+Q71+Q73+Q75+Q77+Q79</f>
        <v>0</v>
      </c>
      <c r="R62" s="250"/>
      <c r="S62" s="275"/>
      <c r="T62" s="227"/>
      <c r="U62" s="227"/>
    </row>
    <row r="63" spans="1:21" ht="48.75" customHeight="1">
      <c r="A63" s="21" t="s">
        <v>47</v>
      </c>
      <c r="B63" s="421" t="s">
        <v>222</v>
      </c>
      <c r="C63" s="293">
        <f>D63+E63+F63</f>
        <v>8195.867</v>
      </c>
      <c r="D63" s="159"/>
      <c r="E63" s="159"/>
      <c r="F63" s="159">
        <v>8195.867</v>
      </c>
      <c r="G63" s="160"/>
      <c r="H63" s="393">
        <f>J63+K63</f>
        <v>0</v>
      </c>
      <c r="I63" s="159"/>
      <c r="J63" s="159"/>
      <c r="K63" s="394">
        <v>0</v>
      </c>
      <c r="L63" s="127"/>
      <c r="M63" s="287">
        <f>H63/C63</f>
        <v>0</v>
      </c>
      <c r="N63" s="158">
        <f>P63+Q63</f>
        <v>0</v>
      </c>
      <c r="O63" s="159"/>
      <c r="P63" s="159"/>
      <c r="Q63" s="159">
        <v>0</v>
      </c>
      <c r="R63" s="244"/>
      <c r="S63" s="287">
        <f>N63/C63</f>
        <v>0</v>
      </c>
      <c r="T63" s="227"/>
      <c r="U63" s="227"/>
    </row>
    <row r="64" spans="1:21" ht="33" customHeight="1">
      <c r="A64" s="21" t="s">
        <v>26</v>
      </c>
      <c r="B64" s="334" t="s">
        <v>145</v>
      </c>
      <c r="C64" s="100">
        <f aca="true" t="shared" si="8" ref="C64:C82">F64</f>
        <v>9150.624</v>
      </c>
      <c r="D64" s="143"/>
      <c r="E64" s="56"/>
      <c r="F64" s="56">
        <v>9150.624</v>
      </c>
      <c r="G64" s="65"/>
      <c r="H64" s="57">
        <f aca="true" t="shared" si="9" ref="H64:H77">K64</f>
        <v>2358.502</v>
      </c>
      <c r="I64" s="143"/>
      <c r="J64" s="56"/>
      <c r="K64" s="56">
        <v>2358.502</v>
      </c>
      <c r="L64" s="128"/>
      <c r="M64" s="287">
        <f aca="true" t="shared" si="10" ref="M64:M76">H64/C64</f>
        <v>0.2577422042474918</v>
      </c>
      <c r="N64" s="86">
        <f aca="true" t="shared" si="11" ref="N64:N77">Q64</f>
        <v>2358.502</v>
      </c>
      <c r="O64" s="143"/>
      <c r="P64" s="56"/>
      <c r="Q64" s="56">
        <v>2358.502</v>
      </c>
      <c r="R64" s="244"/>
      <c r="S64" s="287">
        <f aca="true" t="shared" si="12" ref="S64:S76">N64/C64</f>
        <v>0.2577422042474918</v>
      </c>
      <c r="T64" s="227"/>
      <c r="U64" s="227"/>
    </row>
    <row r="65" spans="1:21" ht="48.75" customHeight="1">
      <c r="A65" s="21" t="s">
        <v>45</v>
      </c>
      <c r="B65" s="334" t="s">
        <v>146</v>
      </c>
      <c r="C65" s="100">
        <f t="shared" si="8"/>
        <v>5000</v>
      </c>
      <c r="D65" s="143"/>
      <c r="E65" s="56"/>
      <c r="F65" s="56">
        <v>5000</v>
      </c>
      <c r="G65" s="65"/>
      <c r="H65" s="57">
        <f t="shared" si="9"/>
        <v>0</v>
      </c>
      <c r="I65" s="143"/>
      <c r="J65" s="56"/>
      <c r="K65" s="56">
        <v>0</v>
      </c>
      <c r="L65" s="128"/>
      <c r="M65" s="287">
        <f t="shared" si="10"/>
        <v>0</v>
      </c>
      <c r="N65" s="86">
        <f t="shared" si="11"/>
        <v>0</v>
      </c>
      <c r="O65" s="143"/>
      <c r="P65" s="56"/>
      <c r="Q65" s="56">
        <v>0</v>
      </c>
      <c r="R65" s="244"/>
      <c r="S65" s="287">
        <f t="shared" si="12"/>
        <v>0</v>
      </c>
      <c r="T65" s="227"/>
      <c r="U65" s="227"/>
    </row>
    <row r="66" spans="1:21" ht="38.25" customHeight="1">
      <c r="A66" s="479" t="s">
        <v>36</v>
      </c>
      <c r="B66" s="334" t="s">
        <v>147</v>
      </c>
      <c r="C66" s="100">
        <f t="shared" si="8"/>
        <v>20645.603</v>
      </c>
      <c r="D66" s="143"/>
      <c r="E66" s="56"/>
      <c r="F66" s="56">
        <v>20645.603</v>
      </c>
      <c r="G66" s="65"/>
      <c r="H66" s="57">
        <f t="shared" si="9"/>
        <v>0</v>
      </c>
      <c r="I66" s="143"/>
      <c r="J66" s="56"/>
      <c r="K66" s="56">
        <v>0</v>
      </c>
      <c r="L66" s="128"/>
      <c r="M66" s="287">
        <f t="shared" si="10"/>
        <v>0</v>
      </c>
      <c r="N66" s="86">
        <f t="shared" si="11"/>
        <v>0</v>
      </c>
      <c r="O66" s="143"/>
      <c r="P66" s="56"/>
      <c r="Q66" s="56">
        <v>0</v>
      </c>
      <c r="R66" s="244"/>
      <c r="S66" s="287">
        <f t="shared" si="12"/>
        <v>0</v>
      </c>
      <c r="T66" s="227"/>
      <c r="U66" s="227"/>
    </row>
    <row r="67" spans="1:21" ht="34.5" customHeight="1" thickBot="1">
      <c r="A67" s="480"/>
      <c r="B67" s="395" t="s">
        <v>275</v>
      </c>
      <c r="C67" s="144">
        <f>F67</f>
        <v>10000</v>
      </c>
      <c r="D67" s="396"/>
      <c r="E67" s="397"/>
      <c r="F67" s="397">
        <v>10000</v>
      </c>
      <c r="G67" s="65"/>
      <c r="H67" s="415">
        <f>K67</f>
        <v>0</v>
      </c>
      <c r="I67" s="396"/>
      <c r="J67" s="397"/>
      <c r="K67" s="397">
        <v>0</v>
      </c>
      <c r="L67" s="128"/>
      <c r="M67" s="287"/>
      <c r="N67" s="416">
        <f>Q67</f>
        <v>0</v>
      </c>
      <c r="O67" s="396"/>
      <c r="P67" s="397"/>
      <c r="Q67" s="397">
        <v>0</v>
      </c>
      <c r="R67" s="244"/>
      <c r="S67" s="287"/>
      <c r="T67" s="227"/>
      <c r="U67" s="227"/>
    </row>
    <row r="68" spans="1:21" ht="60.75" customHeight="1">
      <c r="A68" s="479" t="s">
        <v>37</v>
      </c>
      <c r="B68" s="421" t="s">
        <v>148</v>
      </c>
      <c r="C68" s="100">
        <f t="shared" si="8"/>
        <v>541.88</v>
      </c>
      <c r="D68" s="143"/>
      <c r="E68" s="56"/>
      <c r="F68" s="56">
        <v>541.88</v>
      </c>
      <c r="G68" s="65"/>
      <c r="H68" s="57">
        <f t="shared" si="9"/>
        <v>0</v>
      </c>
      <c r="I68" s="143"/>
      <c r="J68" s="56"/>
      <c r="K68" s="56">
        <v>0</v>
      </c>
      <c r="L68" s="128"/>
      <c r="M68" s="287">
        <f t="shared" si="10"/>
        <v>0</v>
      </c>
      <c r="N68" s="86">
        <f t="shared" si="11"/>
        <v>0</v>
      </c>
      <c r="O68" s="143"/>
      <c r="P68" s="56"/>
      <c r="Q68" s="56">
        <v>0</v>
      </c>
      <c r="R68" s="244"/>
      <c r="S68" s="287">
        <f t="shared" si="12"/>
        <v>0</v>
      </c>
      <c r="T68" s="227"/>
      <c r="U68" s="227"/>
    </row>
    <row r="69" spans="1:21" ht="34.5" customHeight="1" thickBot="1">
      <c r="A69" s="480"/>
      <c r="B69" s="395" t="s">
        <v>275</v>
      </c>
      <c r="C69" s="144">
        <f>F69</f>
        <v>541.88</v>
      </c>
      <c r="D69" s="396"/>
      <c r="E69" s="397"/>
      <c r="F69" s="397">
        <v>541.88</v>
      </c>
      <c r="G69" s="65"/>
      <c r="H69" s="415">
        <f t="shared" si="9"/>
        <v>0</v>
      </c>
      <c r="I69" s="396"/>
      <c r="J69" s="397"/>
      <c r="K69" s="397">
        <v>0</v>
      </c>
      <c r="L69" s="126"/>
      <c r="M69" s="273"/>
      <c r="N69" s="416">
        <f t="shared" si="11"/>
        <v>0</v>
      </c>
      <c r="O69" s="396"/>
      <c r="P69" s="397"/>
      <c r="Q69" s="397">
        <v>0</v>
      </c>
      <c r="R69" s="244"/>
      <c r="S69" s="287"/>
      <c r="T69" s="227"/>
      <c r="U69" s="227"/>
    </row>
    <row r="70" spans="1:21" ht="63" customHeight="1">
      <c r="A70" s="20" t="s">
        <v>46</v>
      </c>
      <c r="B70" s="421" t="s">
        <v>192</v>
      </c>
      <c r="C70" s="100">
        <f t="shared" si="8"/>
        <v>3011.513</v>
      </c>
      <c r="D70" s="143"/>
      <c r="E70" s="56"/>
      <c r="F70" s="56">
        <v>3011.513</v>
      </c>
      <c r="G70" s="65"/>
      <c r="H70" s="57">
        <f t="shared" si="9"/>
        <v>0</v>
      </c>
      <c r="I70" s="143"/>
      <c r="J70" s="56"/>
      <c r="K70" s="56">
        <v>0</v>
      </c>
      <c r="L70" s="128"/>
      <c r="M70" s="287">
        <f t="shared" si="10"/>
        <v>0</v>
      </c>
      <c r="N70" s="86">
        <f t="shared" si="11"/>
        <v>0</v>
      </c>
      <c r="O70" s="143"/>
      <c r="P70" s="56"/>
      <c r="Q70" s="56">
        <v>0</v>
      </c>
      <c r="R70" s="244"/>
      <c r="S70" s="287">
        <f t="shared" si="12"/>
        <v>0</v>
      </c>
      <c r="T70" s="227"/>
      <c r="U70" s="227"/>
    </row>
    <row r="71" spans="1:21" ht="35.25" customHeight="1" thickBot="1">
      <c r="A71" s="474"/>
      <c r="B71" s="395" t="s">
        <v>275</v>
      </c>
      <c r="C71" s="414">
        <f>F71</f>
        <v>3011.513</v>
      </c>
      <c r="D71" s="396"/>
      <c r="E71" s="397"/>
      <c r="F71" s="397">
        <v>3011.513</v>
      </c>
      <c r="G71" s="65"/>
      <c r="H71" s="415">
        <f>K71</f>
        <v>0</v>
      </c>
      <c r="I71" s="396"/>
      <c r="J71" s="397"/>
      <c r="K71" s="397">
        <v>0</v>
      </c>
      <c r="L71" s="126"/>
      <c r="M71" s="273"/>
      <c r="N71" s="416">
        <f>Q71</f>
        <v>0</v>
      </c>
      <c r="O71" s="396"/>
      <c r="P71" s="397"/>
      <c r="Q71" s="397">
        <v>0</v>
      </c>
      <c r="R71" s="244"/>
      <c r="S71" s="287"/>
      <c r="T71" s="227"/>
      <c r="U71" s="227"/>
    </row>
    <row r="72" spans="1:21" ht="58.5" customHeight="1">
      <c r="A72" s="479" t="s">
        <v>110</v>
      </c>
      <c r="B72" s="421" t="s">
        <v>193</v>
      </c>
      <c r="C72" s="100">
        <f t="shared" si="8"/>
        <v>584.573</v>
      </c>
      <c r="D72" s="143"/>
      <c r="E72" s="56"/>
      <c r="F72" s="56">
        <v>584.573</v>
      </c>
      <c r="G72" s="65"/>
      <c r="H72" s="57">
        <f t="shared" si="9"/>
        <v>0</v>
      </c>
      <c r="I72" s="143"/>
      <c r="J72" s="56"/>
      <c r="K72" s="56">
        <v>0</v>
      </c>
      <c r="L72" s="128"/>
      <c r="M72" s="287">
        <f t="shared" si="10"/>
        <v>0</v>
      </c>
      <c r="N72" s="86">
        <f t="shared" si="11"/>
        <v>0</v>
      </c>
      <c r="O72" s="143"/>
      <c r="P72" s="56"/>
      <c r="Q72" s="56">
        <v>0</v>
      </c>
      <c r="R72" s="244"/>
      <c r="S72" s="287">
        <f t="shared" si="12"/>
        <v>0</v>
      </c>
      <c r="T72" s="227"/>
      <c r="U72" s="227"/>
    </row>
    <row r="73" spans="1:21" ht="35.25" customHeight="1" thickBot="1">
      <c r="A73" s="480"/>
      <c r="B73" s="395" t="s">
        <v>275</v>
      </c>
      <c r="C73" s="414">
        <f>F73</f>
        <v>584.573</v>
      </c>
      <c r="D73" s="396"/>
      <c r="E73" s="397"/>
      <c r="F73" s="397">
        <v>584.573</v>
      </c>
      <c r="G73" s="65"/>
      <c r="H73" s="415">
        <f t="shared" si="9"/>
        <v>0</v>
      </c>
      <c r="I73" s="396"/>
      <c r="J73" s="397"/>
      <c r="K73" s="397">
        <v>0</v>
      </c>
      <c r="L73" s="126"/>
      <c r="M73" s="273"/>
      <c r="N73" s="416">
        <f t="shared" si="11"/>
        <v>0</v>
      </c>
      <c r="O73" s="396"/>
      <c r="P73" s="397"/>
      <c r="Q73" s="397">
        <v>0</v>
      </c>
      <c r="R73" s="244"/>
      <c r="S73" s="287"/>
      <c r="T73" s="227"/>
      <c r="U73" s="227"/>
    </row>
    <row r="74" spans="1:21" ht="72.75" customHeight="1">
      <c r="A74" s="479" t="s">
        <v>70</v>
      </c>
      <c r="B74" s="421" t="s">
        <v>179</v>
      </c>
      <c r="C74" s="100">
        <f t="shared" si="8"/>
        <v>1019.98</v>
      </c>
      <c r="D74" s="143"/>
      <c r="E74" s="56"/>
      <c r="F74" s="56">
        <v>1019.98</v>
      </c>
      <c r="G74" s="65"/>
      <c r="H74" s="57">
        <f t="shared" si="9"/>
        <v>0</v>
      </c>
      <c r="I74" s="143"/>
      <c r="J74" s="56"/>
      <c r="K74" s="56">
        <v>0</v>
      </c>
      <c r="L74" s="128"/>
      <c r="M74" s="287">
        <f t="shared" si="10"/>
        <v>0</v>
      </c>
      <c r="N74" s="86">
        <f t="shared" si="11"/>
        <v>0</v>
      </c>
      <c r="O74" s="143"/>
      <c r="P74" s="56"/>
      <c r="Q74" s="56">
        <v>0</v>
      </c>
      <c r="R74" s="244"/>
      <c r="S74" s="287">
        <f t="shared" si="12"/>
        <v>0</v>
      </c>
      <c r="T74" s="227"/>
      <c r="U74" s="227"/>
    </row>
    <row r="75" spans="1:21" ht="36" customHeight="1" thickBot="1">
      <c r="A75" s="480"/>
      <c r="B75" s="395" t="s">
        <v>275</v>
      </c>
      <c r="C75" s="144">
        <f>F75</f>
        <v>1019.98</v>
      </c>
      <c r="D75" s="396"/>
      <c r="E75" s="397"/>
      <c r="F75" s="397">
        <v>1019.98</v>
      </c>
      <c r="G75" s="65"/>
      <c r="H75" s="415">
        <f>K75</f>
        <v>0</v>
      </c>
      <c r="I75" s="396"/>
      <c r="J75" s="397"/>
      <c r="K75" s="397">
        <v>0</v>
      </c>
      <c r="L75" s="126"/>
      <c r="M75" s="273"/>
      <c r="N75" s="416">
        <f>Q75</f>
        <v>0</v>
      </c>
      <c r="O75" s="396"/>
      <c r="P75" s="397"/>
      <c r="Q75" s="397">
        <v>0</v>
      </c>
      <c r="R75" s="244"/>
      <c r="S75" s="287"/>
      <c r="T75" s="227"/>
      <c r="U75" s="227"/>
    </row>
    <row r="76" spans="1:21" ht="36.75" customHeight="1">
      <c r="A76" s="479" t="s">
        <v>114</v>
      </c>
      <c r="B76" s="421" t="s">
        <v>180</v>
      </c>
      <c r="C76" s="100">
        <f t="shared" si="8"/>
        <v>1271.47</v>
      </c>
      <c r="D76" s="143"/>
      <c r="E76" s="143"/>
      <c r="F76" s="56">
        <v>1271.47</v>
      </c>
      <c r="G76" s="65"/>
      <c r="H76" s="57">
        <f t="shared" si="9"/>
        <v>0</v>
      </c>
      <c r="I76" s="143"/>
      <c r="J76" s="56"/>
      <c r="K76" s="56">
        <v>0</v>
      </c>
      <c r="L76" s="128"/>
      <c r="M76" s="287">
        <f t="shared" si="10"/>
        <v>0</v>
      </c>
      <c r="N76" s="86">
        <f t="shared" si="11"/>
        <v>0</v>
      </c>
      <c r="O76" s="143"/>
      <c r="P76" s="56"/>
      <c r="Q76" s="56">
        <v>0</v>
      </c>
      <c r="R76" s="244"/>
      <c r="S76" s="287">
        <f t="shared" si="12"/>
        <v>0</v>
      </c>
      <c r="T76" s="227"/>
      <c r="U76" s="227"/>
    </row>
    <row r="77" spans="1:21" ht="34.5" customHeight="1" thickBot="1">
      <c r="A77" s="480"/>
      <c r="B77" s="395" t="s">
        <v>275</v>
      </c>
      <c r="C77" s="414">
        <f>F77</f>
        <v>1271.47</v>
      </c>
      <c r="D77" s="396"/>
      <c r="E77" s="396"/>
      <c r="F77" s="397">
        <v>1271.47</v>
      </c>
      <c r="G77" s="65"/>
      <c r="H77" s="415">
        <f t="shared" si="9"/>
        <v>0</v>
      </c>
      <c r="I77" s="396"/>
      <c r="J77" s="397"/>
      <c r="K77" s="397">
        <v>0</v>
      </c>
      <c r="L77" s="126"/>
      <c r="M77" s="273"/>
      <c r="N77" s="416">
        <f t="shared" si="11"/>
        <v>0</v>
      </c>
      <c r="O77" s="396"/>
      <c r="P77" s="397"/>
      <c r="Q77" s="397">
        <v>0</v>
      </c>
      <c r="R77" s="244"/>
      <c r="S77" s="287"/>
      <c r="T77" s="227"/>
      <c r="U77" s="227"/>
    </row>
    <row r="78" spans="1:21" ht="49.5" customHeight="1">
      <c r="A78" s="479" t="s">
        <v>44</v>
      </c>
      <c r="B78" s="421" t="s">
        <v>181</v>
      </c>
      <c r="C78" s="100">
        <f t="shared" si="8"/>
        <v>277.059</v>
      </c>
      <c r="D78" s="143"/>
      <c r="E78" s="143"/>
      <c r="F78" s="56">
        <v>277.059</v>
      </c>
      <c r="G78" s="65"/>
      <c r="H78" s="57">
        <f>K78</f>
        <v>0</v>
      </c>
      <c r="I78" s="143"/>
      <c r="J78" s="56"/>
      <c r="K78" s="56">
        <v>0</v>
      </c>
      <c r="L78" s="128"/>
      <c r="M78" s="287">
        <f>H78/C78</f>
        <v>0</v>
      </c>
      <c r="N78" s="86">
        <f>Q78</f>
        <v>0</v>
      </c>
      <c r="O78" s="143"/>
      <c r="P78" s="56"/>
      <c r="Q78" s="56">
        <v>0</v>
      </c>
      <c r="R78" s="244"/>
      <c r="S78" s="287">
        <f>N78/C78</f>
        <v>0</v>
      </c>
      <c r="T78" s="227"/>
      <c r="U78" s="227"/>
    </row>
    <row r="79" spans="1:21" ht="35.25" customHeight="1" thickBot="1">
      <c r="A79" s="480"/>
      <c r="B79" s="395" t="s">
        <v>275</v>
      </c>
      <c r="C79" s="414">
        <f>F79</f>
        <v>277.059</v>
      </c>
      <c r="D79" s="396"/>
      <c r="E79" s="396"/>
      <c r="F79" s="397">
        <v>277.059</v>
      </c>
      <c r="G79" s="65"/>
      <c r="H79" s="57">
        <f>K79</f>
        <v>0</v>
      </c>
      <c r="I79" s="143"/>
      <c r="J79" s="56"/>
      <c r="K79" s="56">
        <v>0</v>
      </c>
      <c r="L79" s="128"/>
      <c r="M79" s="287"/>
      <c r="N79" s="86">
        <f>Q79</f>
        <v>0</v>
      </c>
      <c r="O79" s="143"/>
      <c r="P79" s="56"/>
      <c r="Q79" s="56">
        <v>0</v>
      </c>
      <c r="R79" s="244"/>
      <c r="S79" s="287"/>
      <c r="T79" s="227"/>
      <c r="U79" s="227"/>
    </row>
    <row r="80" spans="1:21" ht="48.75" customHeight="1">
      <c r="A80" s="20" t="s">
        <v>31</v>
      </c>
      <c r="B80" s="421" t="s">
        <v>194</v>
      </c>
      <c r="C80" s="100">
        <f t="shared" si="8"/>
        <v>22000</v>
      </c>
      <c r="D80" s="143"/>
      <c r="E80" s="143"/>
      <c r="F80" s="56">
        <v>22000</v>
      </c>
      <c r="G80" s="65"/>
      <c r="H80" s="57">
        <f>K80</f>
        <v>0</v>
      </c>
      <c r="I80" s="143"/>
      <c r="J80" s="56"/>
      <c r="K80" s="56">
        <v>0</v>
      </c>
      <c r="L80" s="128"/>
      <c r="M80" s="287">
        <f>H80/C80</f>
        <v>0</v>
      </c>
      <c r="N80" s="86">
        <f>Q80</f>
        <v>0</v>
      </c>
      <c r="O80" s="143"/>
      <c r="P80" s="56"/>
      <c r="Q80" s="56">
        <v>0</v>
      </c>
      <c r="R80" s="244"/>
      <c r="S80" s="287">
        <f>N80/C80</f>
        <v>0</v>
      </c>
      <c r="T80" s="227"/>
      <c r="U80" s="227"/>
    </row>
    <row r="81" spans="1:21" ht="36" customHeight="1">
      <c r="A81" s="20" t="s">
        <v>41</v>
      </c>
      <c r="B81" s="334" t="s">
        <v>195</v>
      </c>
      <c r="C81" s="100">
        <f t="shared" si="8"/>
        <v>3125.555</v>
      </c>
      <c r="D81" s="143"/>
      <c r="E81" s="143"/>
      <c r="F81" s="56">
        <v>3125.555</v>
      </c>
      <c r="G81" s="65"/>
      <c r="H81" s="57">
        <f>K81</f>
        <v>0</v>
      </c>
      <c r="I81" s="143"/>
      <c r="J81" s="56"/>
      <c r="K81" s="56">
        <v>0</v>
      </c>
      <c r="L81" s="128"/>
      <c r="M81" s="287">
        <f>H81/C81</f>
        <v>0</v>
      </c>
      <c r="N81" s="86">
        <f>Q81</f>
        <v>0</v>
      </c>
      <c r="O81" s="143"/>
      <c r="P81" s="56"/>
      <c r="Q81" s="56">
        <v>0</v>
      </c>
      <c r="R81" s="244"/>
      <c r="S81" s="287">
        <f>N81/C81</f>
        <v>0</v>
      </c>
      <c r="T81" s="227"/>
      <c r="U81" s="227"/>
    </row>
    <row r="82" spans="1:21" ht="25.5" customHeight="1">
      <c r="A82" s="20" t="s">
        <v>35</v>
      </c>
      <c r="B82" s="334" t="s">
        <v>196</v>
      </c>
      <c r="C82" s="100">
        <f t="shared" si="8"/>
        <v>20000</v>
      </c>
      <c r="D82" s="143"/>
      <c r="E82" s="143"/>
      <c r="F82" s="56">
        <v>20000</v>
      </c>
      <c r="G82" s="65"/>
      <c r="H82" s="57">
        <f aca="true" t="shared" si="13" ref="H82:H87">K82</f>
        <v>0</v>
      </c>
      <c r="I82" s="143"/>
      <c r="J82" s="56"/>
      <c r="K82" s="56">
        <v>0</v>
      </c>
      <c r="L82" s="128"/>
      <c r="M82" s="287">
        <f aca="true" t="shared" si="14" ref="M82:M87">H82/C82</f>
        <v>0</v>
      </c>
      <c r="N82" s="86">
        <f aca="true" t="shared" si="15" ref="N82:N87">Q82</f>
        <v>0</v>
      </c>
      <c r="O82" s="143"/>
      <c r="P82" s="56"/>
      <c r="Q82" s="56">
        <v>0</v>
      </c>
      <c r="R82" s="244"/>
      <c r="S82" s="287">
        <f aca="true" t="shared" si="16" ref="S82:S87">N82/C82</f>
        <v>0</v>
      </c>
      <c r="T82" s="227"/>
      <c r="U82" s="227"/>
    </row>
    <row r="83" spans="1:21" ht="36" customHeight="1">
      <c r="A83" s="20" t="s">
        <v>43</v>
      </c>
      <c r="B83" s="334" t="s">
        <v>197</v>
      </c>
      <c r="C83" s="100">
        <f aca="true" t="shared" si="17" ref="C83:C88">F83</f>
        <v>2000</v>
      </c>
      <c r="D83" s="143"/>
      <c r="E83" s="143"/>
      <c r="F83" s="56">
        <v>2000</v>
      </c>
      <c r="G83" s="65"/>
      <c r="H83" s="57">
        <f t="shared" si="13"/>
        <v>0</v>
      </c>
      <c r="I83" s="143"/>
      <c r="J83" s="56"/>
      <c r="K83" s="56">
        <v>0</v>
      </c>
      <c r="L83" s="128"/>
      <c r="M83" s="287">
        <f t="shared" si="14"/>
        <v>0</v>
      </c>
      <c r="N83" s="86">
        <f t="shared" si="15"/>
        <v>0</v>
      </c>
      <c r="O83" s="143"/>
      <c r="P83" s="56"/>
      <c r="Q83" s="56">
        <v>0</v>
      </c>
      <c r="R83" s="244"/>
      <c r="S83" s="287">
        <f t="shared" si="16"/>
        <v>0</v>
      </c>
      <c r="T83" s="227"/>
      <c r="U83" s="227"/>
    </row>
    <row r="84" spans="1:21" ht="49.5" customHeight="1">
      <c r="A84" s="20" t="s">
        <v>25</v>
      </c>
      <c r="B84" s="334" t="s">
        <v>279</v>
      </c>
      <c r="C84" s="100">
        <f t="shared" si="17"/>
        <v>4500</v>
      </c>
      <c r="D84" s="143"/>
      <c r="E84" s="143"/>
      <c r="F84" s="56">
        <v>4500</v>
      </c>
      <c r="G84" s="65"/>
      <c r="H84" s="57">
        <f t="shared" si="13"/>
        <v>0</v>
      </c>
      <c r="I84" s="143"/>
      <c r="J84" s="56"/>
      <c r="K84" s="56">
        <v>0</v>
      </c>
      <c r="L84" s="128"/>
      <c r="M84" s="287">
        <f t="shared" si="14"/>
        <v>0</v>
      </c>
      <c r="N84" s="86">
        <f t="shared" si="15"/>
        <v>0</v>
      </c>
      <c r="O84" s="143"/>
      <c r="P84" s="56"/>
      <c r="Q84" s="56">
        <v>0</v>
      </c>
      <c r="R84" s="244"/>
      <c r="S84" s="287">
        <f t="shared" si="16"/>
        <v>0</v>
      </c>
      <c r="T84" s="227"/>
      <c r="U84" s="227"/>
    </row>
    <row r="85" spans="1:21" ht="36.75" customHeight="1">
      <c r="A85" s="20" t="s">
        <v>50</v>
      </c>
      <c r="B85" s="334" t="s">
        <v>223</v>
      </c>
      <c r="C85" s="100">
        <f t="shared" si="17"/>
        <v>16874.445</v>
      </c>
      <c r="D85" s="143"/>
      <c r="E85" s="143"/>
      <c r="F85" s="56">
        <v>16874.445</v>
      </c>
      <c r="G85" s="65"/>
      <c r="H85" s="57">
        <f t="shared" si="13"/>
        <v>0</v>
      </c>
      <c r="I85" s="143"/>
      <c r="J85" s="56"/>
      <c r="K85" s="56">
        <v>0</v>
      </c>
      <c r="L85" s="128"/>
      <c r="M85" s="287">
        <f t="shared" si="14"/>
        <v>0</v>
      </c>
      <c r="N85" s="86">
        <f t="shared" si="15"/>
        <v>0</v>
      </c>
      <c r="O85" s="143"/>
      <c r="P85" s="56"/>
      <c r="Q85" s="56">
        <v>0</v>
      </c>
      <c r="R85" s="244"/>
      <c r="S85" s="287">
        <f t="shared" si="16"/>
        <v>0</v>
      </c>
      <c r="T85" s="227"/>
      <c r="U85" s="227"/>
    </row>
    <row r="86" spans="1:21" ht="24.75" customHeight="1">
      <c r="A86" s="20" t="s">
        <v>42</v>
      </c>
      <c r="B86" s="334" t="s">
        <v>198</v>
      </c>
      <c r="C86" s="100">
        <f t="shared" si="17"/>
        <v>10000</v>
      </c>
      <c r="D86" s="143"/>
      <c r="E86" s="143"/>
      <c r="F86" s="56">
        <v>10000</v>
      </c>
      <c r="G86" s="65"/>
      <c r="H86" s="57">
        <f t="shared" si="13"/>
        <v>0</v>
      </c>
      <c r="I86" s="143"/>
      <c r="J86" s="56"/>
      <c r="K86" s="56">
        <v>0</v>
      </c>
      <c r="L86" s="128"/>
      <c r="M86" s="287">
        <f t="shared" si="14"/>
        <v>0</v>
      </c>
      <c r="N86" s="86">
        <f t="shared" si="15"/>
        <v>0</v>
      </c>
      <c r="O86" s="143"/>
      <c r="P86" s="56"/>
      <c r="Q86" s="56">
        <v>0</v>
      </c>
      <c r="R86" s="244"/>
      <c r="S86" s="287">
        <f t="shared" si="16"/>
        <v>0</v>
      </c>
      <c r="T86" s="227"/>
      <c r="U86" s="227"/>
    </row>
    <row r="87" spans="1:21" ht="37.5" customHeight="1">
      <c r="A87" s="20" t="s">
        <v>66</v>
      </c>
      <c r="B87" s="334" t="s">
        <v>199</v>
      </c>
      <c r="C87" s="100">
        <f t="shared" si="17"/>
        <v>4894.898</v>
      </c>
      <c r="D87" s="143"/>
      <c r="E87" s="143"/>
      <c r="F87" s="56">
        <v>4894.898</v>
      </c>
      <c r="G87" s="65"/>
      <c r="H87" s="57">
        <f t="shared" si="13"/>
        <v>0</v>
      </c>
      <c r="I87" s="143"/>
      <c r="J87" s="56"/>
      <c r="K87" s="56">
        <v>0</v>
      </c>
      <c r="L87" s="128"/>
      <c r="M87" s="287">
        <f t="shared" si="14"/>
        <v>0</v>
      </c>
      <c r="N87" s="86">
        <f t="shared" si="15"/>
        <v>0</v>
      </c>
      <c r="O87" s="143"/>
      <c r="P87" s="56"/>
      <c r="Q87" s="56">
        <v>0</v>
      </c>
      <c r="R87" s="244"/>
      <c r="S87" s="287">
        <f t="shared" si="16"/>
        <v>0</v>
      </c>
      <c r="T87" s="227"/>
      <c r="U87" s="227"/>
    </row>
    <row r="88" spans="1:21" ht="40.5" customHeight="1" thickBot="1">
      <c r="A88" s="367" t="s">
        <v>67</v>
      </c>
      <c r="B88" s="422" t="s">
        <v>200</v>
      </c>
      <c r="C88" s="389">
        <f t="shared" si="17"/>
        <v>9894.008</v>
      </c>
      <c r="D88" s="368"/>
      <c r="E88" s="368"/>
      <c r="F88" s="369">
        <v>9894.008</v>
      </c>
      <c r="G88" s="370"/>
      <c r="H88" s="57">
        <f>K88</f>
        <v>0</v>
      </c>
      <c r="I88" s="143"/>
      <c r="J88" s="56"/>
      <c r="K88" s="56">
        <v>0</v>
      </c>
      <c r="L88" s="128"/>
      <c r="M88" s="287">
        <f aca="true" t="shared" si="18" ref="M88:M97">H88/C88</f>
        <v>0</v>
      </c>
      <c r="N88" s="86">
        <f>Q88</f>
        <v>0</v>
      </c>
      <c r="O88" s="143"/>
      <c r="P88" s="56"/>
      <c r="Q88" s="56">
        <v>0</v>
      </c>
      <c r="R88" s="244"/>
      <c r="S88" s="287">
        <f aca="true" t="shared" si="19" ref="S88:S97">N88/C88</f>
        <v>0</v>
      </c>
      <c r="T88" s="227"/>
      <c r="U88" s="227"/>
    </row>
    <row r="89" spans="1:21" ht="77.25" customHeight="1" thickBot="1">
      <c r="A89" s="23" t="s">
        <v>70</v>
      </c>
      <c r="B89" s="435" t="s">
        <v>13</v>
      </c>
      <c r="C89" s="191">
        <f>C90+C96</f>
        <v>389.2</v>
      </c>
      <c r="D89" s="192"/>
      <c r="E89" s="196"/>
      <c r="F89" s="192">
        <f>F90+F96</f>
        <v>389.2</v>
      </c>
      <c r="G89" s="156"/>
      <c r="H89" s="78">
        <f>H90+H96</f>
        <v>0</v>
      </c>
      <c r="I89" s="79"/>
      <c r="J89" s="155"/>
      <c r="K89" s="79">
        <f>K90+K96</f>
        <v>0</v>
      </c>
      <c r="L89" s="267"/>
      <c r="M89" s="271">
        <f t="shared" si="18"/>
        <v>0</v>
      </c>
      <c r="N89" s="78">
        <f>N90+N96</f>
        <v>0</v>
      </c>
      <c r="O89" s="79"/>
      <c r="P89" s="155"/>
      <c r="Q89" s="79">
        <f>Q90+Q96</f>
        <v>0</v>
      </c>
      <c r="R89" s="245"/>
      <c r="S89" s="272">
        <f t="shared" si="19"/>
        <v>0</v>
      </c>
      <c r="T89" s="228"/>
      <c r="U89" s="228"/>
    </row>
    <row r="90" spans="1:21" ht="15.75" customHeight="1">
      <c r="A90" s="279" t="s">
        <v>155</v>
      </c>
      <c r="B90" s="436" t="s">
        <v>29</v>
      </c>
      <c r="C90" s="82">
        <f>C91+C92+C93+C94+C95</f>
        <v>195</v>
      </c>
      <c r="D90" s="77"/>
      <c r="E90" s="76"/>
      <c r="F90" s="85">
        <f>F91+F92+F93+F94+F95</f>
        <v>195</v>
      </c>
      <c r="G90" s="157"/>
      <c r="H90" s="82">
        <f>H91+H92+H93+H94+H95</f>
        <v>0</v>
      </c>
      <c r="I90" s="77"/>
      <c r="J90" s="76"/>
      <c r="K90" s="85">
        <f>K91+K92+K93+K94+K95</f>
        <v>0</v>
      </c>
      <c r="L90" s="76"/>
      <c r="M90" s="278">
        <f t="shared" si="18"/>
        <v>0</v>
      </c>
      <c r="N90" s="82">
        <f>N91+N92+N93+N94+N95</f>
        <v>0</v>
      </c>
      <c r="O90" s="77"/>
      <c r="P90" s="76"/>
      <c r="Q90" s="85">
        <f>Q91+Q92+Q93+Q94+Q95</f>
        <v>0</v>
      </c>
      <c r="R90" s="240"/>
      <c r="S90" s="278">
        <f t="shared" si="19"/>
        <v>0</v>
      </c>
      <c r="T90" s="227"/>
      <c r="U90" s="227"/>
    </row>
    <row r="91" spans="1:21" ht="48.75" customHeight="1">
      <c r="A91" s="20" t="s">
        <v>47</v>
      </c>
      <c r="B91" s="334" t="s">
        <v>263</v>
      </c>
      <c r="C91" s="100">
        <f>F91</f>
        <v>85.3</v>
      </c>
      <c r="D91" s="143"/>
      <c r="E91" s="143"/>
      <c r="F91" s="56">
        <v>85.3</v>
      </c>
      <c r="G91" s="65"/>
      <c r="H91" s="57">
        <f>K91</f>
        <v>0</v>
      </c>
      <c r="I91" s="143"/>
      <c r="J91" s="56"/>
      <c r="K91" s="56">
        <v>0</v>
      </c>
      <c r="L91" s="128"/>
      <c r="M91" s="288">
        <f>H91/C91</f>
        <v>0</v>
      </c>
      <c r="N91" s="86">
        <f>Q91</f>
        <v>0</v>
      </c>
      <c r="O91" s="143"/>
      <c r="P91" s="56"/>
      <c r="Q91" s="56">
        <v>0</v>
      </c>
      <c r="R91" s="240"/>
      <c r="S91" s="288">
        <f>N91/C91</f>
        <v>0</v>
      </c>
      <c r="T91" s="227"/>
      <c r="U91" s="227"/>
    </row>
    <row r="92" spans="1:21" ht="34.5" customHeight="1">
      <c r="A92" s="20" t="s">
        <v>26</v>
      </c>
      <c r="B92" s="334" t="s">
        <v>264</v>
      </c>
      <c r="C92" s="100">
        <f>F92</f>
        <v>21.7</v>
      </c>
      <c r="D92" s="143"/>
      <c r="E92" s="143"/>
      <c r="F92" s="56">
        <v>21.7</v>
      </c>
      <c r="G92" s="65"/>
      <c r="H92" s="393">
        <f>K92</f>
        <v>0</v>
      </c>
      <c r="I92" s="423"/>
      <c r="J92" s="159"/>
      <c r="K92" s="159">
        <v>0</v>
      </c>
      <c r="L92" s="127"/>
      <c r="M92" s="287">
        <f>H92/C92</f>
        <v>0</v>
      </c>
      <c r="N92" s="158">
        <f>Q92</f>
        <v>0</v>
      </c>
      <c r="O92" s="423"/>
      <c r="P92" s="159"/>
      <c r="Q92" s="159">
        <v>0</v>
      </c>
      <c r="R92" s="244"/>
      <c r="S92" s="287">
        <f>N92/C92</f>
        <v>0</v>
      </c>
      <c r="T92" s="227"/>
      <c r="U92" s="227"/>
    </row>
    <row r="93" spans="1:21" ht="35.25" customHeight="1">
      <c r="A93" s="21" t="s">
        <v>45</v>
      </c>
      <c r="B93" s="334" t="s">
        <v>265</v>
      </c>
      <c r="C93" s="100">
        <f>F93</f>
        <v>50</v>
      </c>
      <c r="D93" s="143"/>
      <c r="E93" s="143"/>
      <c r="F93" s="56">
        <v>50</v>
      </c>
      <c r="G93" s="65"/>
      <c r="H93" s="57">
        <f>K93</f>
        <v>0</v>
      </c>
      <c r="I93" s="143"/>
      <c r="J93" s="56"/>
      <c r="K93" s="56">
        <v>0</v>
      </c>
      <c r="L93" s="128"/>
      <c r="M93" s="287">
        <f>H93/C93</f>
        <v>0</v>
      </c>
      <c r="N93" s="86">
        <f>Q93</f>
        <v>0</v>
      </c>
      <c r="O93" s="143"/>
      <c r="P93" s="56"/>
      <c r="Q93" s="56">
        <v>0</v>
      </c>
      <c r="R93" s="244"/>
      <c r="S93" s="287">
        <f>N93/C93</f>
        <v>0</v>
      </c>
      <c r="T93" s="227"/>
      <c r="U93" s="227"/>
    </row>
    <row r="94" spans="1:21" ht="22.5" customHeight="1">
      <c r="A94" s="21" t="s">
        <v>36</v>
      </c>
      <c r="B94" s="421" t="s">
        <v>266</v>
      </c>
      <c r="C94" s="100">
        <f>F94</f>
        <v>33</v>
      </c>
      <c r="D94" s="143"/>
      <c r="E94" s="143"/>
      <c r="F94" s="56">
        <v>33</v>
      </c>
      <c r="G94" s="65"/>
      <c r="H94" s="57">
        <f>K94</f>
        <v>0</v>
      </c>
      <c r="I94" s="143"/>
      <c r="J94" s="56"/>
      <c r="K94" s="56">
        <v>0</v>
      </c>
      <c r="L94" s="128"/>
      <c r="M94" s="287">
        <f>H94/C94</f>
        <v>0</v>
      </c>
      <c r="N94" s="86">
        <f>Q94</f>
        <v>0</v>
      </c>
      <c r="O94" s="143"/>
      <c r="P94" s="56"/>
      <c r="Q94" s="56">
        <v>0</v>
      </c>
      <c r="R94" s="244"/>
      <c r="S94" s="287">
        <f>N94/C94</f>
        <v>0</v>
      </c>
      <c r="T94" s="227"/>
      <c r="U94" s="227"/>
    </row>
    <row r="95" spans="1:21" ht="26.25" customHeight="1">
      <c r="A95" s="21" t="s">
        <v>37</v>
      </c>
      <c r="B95" s="334" t="s">
        <v>267</v>
      </c>
      <c r="C95" s="389">
        <f>F95</f>
        <v>5</v>
      </c>
      <c r="D95" s="368"/>
      <c r="E95" s="368"/>
      <c r="F95" s="369">
        <v>5</v>
      </c>
      <c r="G95" s="370"/>
      <c r="H95" s="57">
        <f>K95</f>
        <v>0</v>
      </c>
      <c r="I95" s="143"/>
      <c r="J95" s="56"/>
      <c r="K95" s="56">
        <v>0</v>
      </c>
      <c r="L95" s="128"/>
      <c r="M95" s="287">
        <f>H95/C95</f>
        <v>0</v>
      </c>
      <c r="N95" s="86">
        <f>Q95</f>
        <v>0</v>
      </c>
      <c r="O95" s="143"/>
      <c r="P95" s="56"/>
      <c r="Q95" s="56">
        <v>0</v>
      </c>
      <c r="R95" s="244"/>
      <c r="S95" s="287">
        <f>N95/C95</f>
        <v>0</v>
      </c>
      <c r="T95" s="227"/>
      <c r="U95" s="227"/>
    </row>
    <row r="96" spans="1:21" ht="36.75" customHeight="1">
      <c r="A96" s="83" t="s">
        <v>156</v>
      </c>
      <c r="B96" s="437" t="s">
        <v>22</v>
      </c>
      <c r="C96" s="82">
        <f>C97</f>
        <v>194.2</v>
      </c>
      <c r="D96" s="77"/>
      <c r="E96" s="76"/>
      <c r="F96" s="77">
        <f>F97</f>
        <v>194.2</v>
      </c>
      <c r="G96" s="67"/>
      <c r="H96" s="82">
        <f>H97</f>
        <v>0</v>
      </c>
      <c r="I96" s="77"/>
      <c r="J96" s="76"/>
      <c r="K96" s="77">
        <f>K97</f>
        <v>0</v>
      </c>
      <c r="L96" s="246"/>
      <c r="M96" s="278">
        <f t="shared" si="18"/>
        <v>0</v>
      </c>
      <c r="N96" s="82">
        <f>N97</f>
        <v>0</v>
      </c>
      <c r="O96" s="77"/>
      <c r="P96" s="76"/>
      <c r="Q96" s="77">
        <f>Q97</f>
        <v>0</v>
      </c>
      <c r="R96" s="240"/>
      <c r="S96" s="278">
        <f t="shared" si="19"/>
        <v>0</v>
      </c>
      <c r="T96" s="227"/>
      <c r="U96" s="227"/>
    </row>
    <row r="97" spans="1:21" ht="38.25" customHeight="1" thickBot="1">
      <c r="A97" s="20" t="s">
        <v>47</v>
      </c>
      <c r="B97" s="334" t="s">
        <v>224</v>
      </c>
      <c r="C97" s="86">
        <f>F97</f>
        <v>194.2</v>
      </c>
      <c r="D97" s="56"/>
      <c r="E97" s="56"/>
      <c r="F97" s="56">
        <v>194.2</v>
      </c>
      <c r="G97" s="65"/>
      <c r="H97" s="86">
        <f>K97</f>
        <v>0</v>
      </c>
      <c r="I97" s="56"/>
      <c r="J97" s="56"/>
      <c r="K97" s="56">
        <v>0</v>
      </c>
      <c r="L97" s="143"/>
      <c r="M97" s="287">
        <f t="shared" si="18"/>
        <v>0</v>
      </c>
      <c r="N97" s="86">
        <f>Q97</f>
        <v>0</v>
      </c>
      <c r="O97" s="56"/>
      <c r="P97" s="56"/>
      <c r="Q97" s="56">
        <v>0</v>
      </c>
      <c r="R97" s="240"/>
      <c r="S97" s="287">
        <f t="shared" si="19"/>
        <v>0</v>
      </c>
      <c r="T97" s="227"/>
      <c r="U97" s="227"/>
    </row>
    <row r="98" spans="1:21" ht="66" customHeight="1" thickBot="1">
      <c r="A98" s="27" t="s">
        <v>114</v>
      </c>
      <c r="B98" s="431" t="s">
        <v>112</v>
      </c>
      <c r="C98" s="198">
        <f>C99+C100</f>
        <v>600</v>
      </c>
      <c r="D98" s="181"/>
      <c r="E98" s="199"/>
      <c r="F98" s="90">
        <f>F99+F100</f>
        <v>600</v>
      </c>
      <c r="G98" s="93"/>
      <c r="H98" s="198">
        <f>H99+H100</f>
        <v>0</v>
      </c>
      <c r="I98" s="181"/>
      <c r="J98" s="199"/>
      <c r="K98" s="90">
        <f>K99+K100</f>
        <v>0</v>
      </c>
      <c r="L98" s="137"/>
      <c r="M98" s="272">
        <f aca="true" t="shared" si="20" ref="M98:M105">H98/C98</f>
        <v>0</v>
      </c>
      <c r="N98" s="198">
        <f>N99+N100</f>
        <v>0</v>
      </c>
      <c r="O98" s="181"/>
      <c r="P98" s="199"/>
      <c r="Q98" s="90">
        <f>Q99+Q100</f>
        <v>0</v>
      </c>
      <c r="R98" s="242"/>
      <c r="S98" s="272">
        <f aca="true" t="shared" si="21" ref="S98:S104">N98/C98</f>
        <v>0</v>
      </c>
      <c r="T98" s="227"/>
      <c r="U98" s="227"/>
    </row>
    <row r="99" spans="1:21" ht="85.5" customHeight="1">
      <c r="A99" s="15" t="s">
        <v>47</v>
      </c>
      <c r="B99" s="438" t="s">
        <v>21</v>
      </c>
      <c r="C99" s="52">
        <f>D99+E99+F99</f>
        <v>500</v>
      </c>
      <c r="D99" s="48"/>
      <c r="E99" s="48"/>
      <c r="F99" s="48">
        <v>500</v>
      </c>
      <c r="G99" s="132"/>
      <c r="H99" s="274">
        <f>I99+J99+K99</f>
        <v>0</v>
      </c>
      <c r="I99" s="95"/>
      <c r="J99" s="95"/>
      <c r="K99" s="48">
        <v>0</v>
      </c>
      <c r="L99" s="127"/>
      <c r="M99" s="287">
        <f t="shared" si="20"/>
        <v>0</v>
      </c>
      <c r="N99" s="52">
        <f>O99+P99+Q99</f>
        <v>0</v>
      </c>
      <c r="O99" s="48"/>
      <c r="P99" s="48"/>
      <c r="Q99" s="48">
        <v>0</v>
      </c>
      <c r="R99" s="243"/>
      <c r="S99" s="287">
        <f t="shared" si="21"/>
        <v>0</v>
      </c>
      <c r="T99" s="227"/>
      <c r="U99" s="227"/>
    </row>
    <row r="100" spans="1:21" ht="58.5" customHeight="1" thickBot="1">
      <c r="A100" s="10" t="s">
        <v>26</v>
      </c>
      <c r="B100" s="66" t="s">
        <v>57</v>
      </c>
      <c r="C100" s="52">
        <f>D100+E100+F100</f>
        <v>100</v>
      </c>
      <c r="D100" s="88"/>
      <c r="E100" s="88"/>
      <c r="F100" s="88">
        <v>100</v>
      </c>
      <c r="G100" s="51"/>
      <c r="H100" s="52">
        <f>I100+J100+K100</f>
        <v>0</v>
      </c>
      <c r="I100" s="88"/>
      <c r="J100" s="88"/>
      <c r="K100" s="88">
        <v>0</v>
      </c>
      <c r="L100" s="128"/>
      <c r="M100" s="288">
        <f t="shared" si="20"/>
        <v>0</v>
      </c>
      <c r="N100" s="52">
        <f>O100+P100+Q100</f>
        <v>0</v>
      </c>
      <c r="O100" s="88"/>
      <c r="P100" s="88"/>
      <c r="Q100" s="88">
        <v>0</v>
      </c>
      <c r="R100" s="240"/>
      <c r="S100" s="288">
        <f t="shared" si="21"/>
        <v>0</v>
      </c>
      <c r="T100" s="227"/>
      <c r="U100" s="227"/>
    </row>
    <row r="101" spans="1:21" ht="54.75" customHeight="1" thickBot="1">
      <c r="A101" s="27" t="s">
        <v>44</v>
      </c>
      <c r="B101" s="427" t="s">
        <v>98</v>
      </c>
      <c r="C101" s="200">
        <f>C102+C105</f>
        <v>550</v>
      </c>
      <c r="D101" s="90"/>
      <c r="E101" s="90"/>
      <c r="F101" s="200">
        <f>F102+F105</f>
        <v>550</v>
      </c>
      <c r="G101" s="46"/>
      <c r="H101" s="44">
        <f>H102+H105</f>
        <v>0</v>
      </c>
      <c r="I101" s="45"/>
      <c r="J101" s="45"/>
      <c r="K101" s="161">
        <f>K102+K105</f>
        <v>0</v>
      </c>
      <c r="L101" s="89"/>
      <c r="M101" s="272">
        <f t="shared" si="20"/>
        <v>0</v>
      </c>
      <c r="N101" s="44">
        <f>N102+N105</f>
        <v>0</v>
      </c>
      <c r="O101" s="45"/>
      <c r="P101" s="45"/>
      <c r="Q101" s="161">
        <f>Q102+Q105</f>
        <v>0</v>
      </c>
      <c r="R101" s="230"/>
      <c r="S101" s="272">
        <f t="shared" si="21"/>
        <v>0</v>
      </c>
      <c r="T101" s="221"/>
      <c r="U101" s="221"/>
    </row>
    <row r="102" spans="1:21" ht="18" customHeight="1">
      <c r="A102" s="264" t="s">
        <v>174</v>
      </c>
      <c r="B102" s="439" t="s">
        <v>29</v>
      </c>
      <c r="C102" s="146">
        <f>C103</f>
        <v>50</v>
      </c>
      <c r="D102" s="148"/>
      <c r="E102" s="148"/>
      <c r="F102" s="148">
        <f>F103</f>
        <v>50</v>
      </c>
      <c r="G102" s="149"/>
      <c r="H102" s="360">
        <f>H103</f>
        <v>0</v>
      </c>
      <c r="I102" s="148"/>
      <c r="J102" s="148"/>
      <c r="K102" s="148">
        <f>K103</f>
        <v>0</v>
      </c>
      <c r="L102" s="147"/>
      <c r="M102" s="276">
        <f t="shared" si="20"/>
        <v>0</v>
      </c>
      <c r="N102" s="146">
        <f>N103</f>
        <v>0</v>
      </c>
      <c r="O102" s="148"/>
      <c r="P102" s="148"/>
      <c r="Q102" s="148">
        <f>Q103</f>
        <v>0</v>
      </c>
      <c r="R102" s="247"/>
      <c r="S102" s="278">
        <f t="shared" si="21"/>
        <v>0</v>
      </c>
      <c r="T102" s="221"/>
      <c r="U102" s="221"/>
    </row>
    <row r="103" spans="1:21" ht="15.75" customHeight="1">
      <c r="A103" s="70" t="s">
        <v>47</v>
      </c>
      <c r="B103" s="371" t="s">
        <v>82</v>
      </c>
      <c r="C103" s="125">
        <f>C104</f>
        <v>50</v>
      </c>
      <c r="D103" s="123"/>
      <c r="E103" s="123"/>
      <c r="F103" s="123">
        <f>F104</f>
        <v>50</v>
      </c>
      <c r="G103" s="134"/>
      <c r="H103" s="129">
        <f>H104</f>
        <v>0</v>
      </c>
      <c r="I103" s="123"/>
      <c r="J103" s="123"/>
      <c r="K103" s="123">
        <f>K104</f>
        <v>0</v>
      </c>
      <c r="L103" s="162"/>
      <c r="M103" s="287">
        <f t="shared" si="20"/>
        <v>0</v>
      </c>
      <c r="N103" s="125">
        <f>N104</f>
        <v>0</v>
      </c>
      <c r="O103" s="123"/>
      <c r="P103" s="123"/>
      <c r="Q103" s="123">
        <f>Q104</f>
        <v>0</v>
      </c>
      <c r="R103" s="248"/>
      <c r="S103" s="287">
        <f t="shared" si="21"/>
        <v>0</v>
      </c>
      <c r="T103" s="221"/>
      <c r="U103" s="221"/>
    </row>
    <row r="104" spans="1:21" ht="15" customHeight="1">
      <c r="A104" s="10" t="s">
        <v>48</v>
      </c>
      <c r="B104" s="66" t="s">
        <v>80</v>
      </c>
      <c r="C104" s="94">
        <f>F104</f>
        <v>50</v>
      </c>
      <c r="D104" s="150"/>
      <c r="E104" s="150"/>
      <c r="F104" s="88">
        <v>50</v>
      </c>
      <c r="G104" s="134"/>
      <c r="H104" s="163">
        <f>K104</f>
        <v>0</v>
      </c>
      <c r="I104" s="150"/>
      <c r="J104" s="150"/>
      <c r="K104" s="88">
        <v>0</v>
      </c>
      <c r="L104" s="162"/>
      <c r="M104" s="287">
        <f t="shared" si="20"/>
        <v>0</v>
      </c>
      <c r="N104" s="94">
        <f>Q104</f>
        <v>0</v>
      </c>
      <c r="O104" s="150"/>
      <c r="P104" s="150"/>
      <c r="Q104" s="88">
        <v>0</v>
      </c>
      <c r="R104" s="248"/>
      <c r="S104" s="287">
        <f t="shared" si="21"/>
        <v>0</v>
      </c>
      <c r="T104" s="221"/>
      <c r="U104" s="221"/>
    </row>
    <row r="105" spans="1:21" ht="39" customHeight="1">
      <c r="A105" s="70" t="s">
        <v>175</v>
      </c>
      <c r="B105" s="376" t="s">
        <v>73</v>
      </c>
      <c r="C105" s="151">
        <f>C106+C112+C118+C124+C127+C130+C133</f>
        <v>499.99999999999994</v>
      </c>
      <c r="D105" s="150"/>
      <c r="E105" s="150"/>
      <c r="F105" s="164">
        <f>F106+F112+F118+F124+F127+F130+F133</f>
        <v>499.99999999999994</v>
      </c>
      <c r="G105" s="134"/>
      <c r="H105" s="164">
        <f>H106+H112+H118+H124+H127+H130+H133</f>
        <v>0</v>
      </c>
      <c r="I105" s="150"/>
      <c r="J105" s="150"/>
      <c r="K105" s="164">
        <f>K106+K112+K118+K124+K127+K130+K133</f>
        <v>0</v>
      </c>
      <c r="L105" s="162"/>
      <c r="M105" s="278">
        <f t="shared" si="20"/>
        <v>0</v>
      </c>
      <c r="N105" s="151">
        <f>N106+N112+N118+N124+N127+N130+N133</f>
        <v>0</v>
      </c>
      <c r="O105" s="150"/>
      <c r="P105" s="150"/>
      <c r="Q105" s="164">
        <f>Q106+Q112+Q118+Q124+Q127+Q130+Q133</f>
        <v>0</v>
      </c>
      <c r="R105" s="248"/>
      <c r="S105" s="278">
        <f>N105/C105</f>
        <v>0</v>
      </c>
      <c r="T105" s="221"/>
      <c r="U105" s="221"/>
    </row>
    <row r="106" spans="1:21" ht="22.5" customHeight="1">
      <c r="A106" s="10" t="s">
        <v>47</v>
      </c>
      <c r="B106" s="371" t="s">
        <v>58</v>
      </c>
      <c r="C106" s="125">
        <f>C107+C108+C109+C110+C111</f>
        <v>135.67</v>
      </c>
      <c r="D106" s="123"/>
      <c r="E106" s="126"/>
      <c r="F106" s="123">
        <f>F107+F108+F109+F110+F111</f>
        <v>135.67</v>
      </c>
      <c r="G106" s="362"/>
      <c r="H106" s="125">
        <f>H107+H108+H109+H110+H111</f>
        <v>0</v>
      </c>
      <c r="I106" s="123"/>
      <c r="J106" s="126"/>
      <c r="K106" s="123">
        <f>K107+K108+K109+K110+K111</f>
        <v>0</v>
      </c>
      <c r="L106" s="126"/>
      <c r="M106" s="273">
        <f aca="true" t="shared" si="22" ref="M106:M135">H106/C106</f>
        <v>0</v>
      </c>
      <c r="N106" s="125">
        <f>N107+N108+N109+N110+N111</f>
        <v>0</v>
      </c>
      <c r="O106" s="123"/>
      <c r="P106" s="126"/>
      <c r="Q106" s="123">
        <f>Q107+Q108+Q109+Q110+Q111</f>
        <v>0</v>
      </c>
      <c r="R106" s="240"/>
      <c r="S106" s="273">
        <f>N106/C106</f>
        <v>0</v>
      </c>
      <c r="T106" s="227"/>
      <c r="U106" s="227"/>
    </row>
    <row r="107" spans="1:21" ht="25.5" customHeight="1">
      <c r="A107" s="10" t="s">
        <v>48</v>
      </c>
      <c r="B107" s="66" t="s">
        <v>99</v>
      </c>
      <c r="C107" s="80">
        <f>D107+E107+F107</f>
        <v>43.98</v>
      </c>
      <c r="D107" s="88"/>
      <c r="E107" s="88"/>
      <c r="F107" s="88">
        <v>43.98</v>
      </c>
      <c r="G107" s="51"/>
      <c r="H107" s="98">
        <f>I107+J107+K107</f>
        <v>0</v>
      </c>
      <c r="I107" s="88"/>
      <c r="J107" s="88"/>
      <c r="K107" s="88">
        <v>0</v>
      </c>
      <c r="L107" s="128"/>
      <c r="M107" s="287">
        <f t="shared" si="22"/>
        <v>0</v>
      </c>
      <c r="N107" s="80">
        <f>O107+P107+Q107</f>
        <v>0</v>
      </c>
      <c r="O107" s="88"/>
      <c r="P107" s="88"/>
      <c r="Q107" s="88">
        <v>0</v>
      </c>
      <c r="R107" s="240"/>
      <c r="S107" s="287">
        <f aca="true" t="shared" si="23" ref="S107:S135">N107/C107</f>
        <v>0</v>
      </c>
      <c r="T107" s="227"/>
      <c r="U107" s="227"/>
    </row>
    <row r="108" spans="1:21" ht="17.25" customHeight="1">
      <c r="A108" s="10" t="s">
        <v>49</v>
      </c>
      <c r="B108" s="281" t="s">
        <v>100</v>
      </c>
      <c r="C108" s="80">
        <f>F108</f>
        <v>8.65</v>
      </c>
      <c r="D108" s="88"/>
      <c r="E108" s="88"/>
      <c r="F108" s="88">
        <v>8.65</v>
      </c>
      <c r="G108" s="51"/>
      <c r="H108" s="98">
        <f>I108+J108+K108</f>
        <v>0</v>
      </c>
      <c r="I108" s="88"/>
      <c r="J108" s="88"/>
      <c r="K108" s="88">
        <v>0</v>
      </c>
      <c r="L108" s="128"/>
      <c r="M108" s="287">
        <f t="shared" si="22"/>
        <v>0</v>
      </c>
      <c r="N108" s="80">
        <f>O108+P108+Q108</f>
        <v>0</v>
      </c>
      <c r="O108" s="88"/>
      <c r="P108" s="88"/>
      <c r="Q108" s="88">
        <v>0</v>
      </c>
      <c r="R108" s="240"/>
      <c r="S108" s="287">
        <f t="shared" si="23"/>
        <v>0</v>
      </c>
      <c r="T108" s="227"/>
      <c r="U108" s="227"/>
    </row>
    <row r="109" spans="1:21" ht="22.5" customHeight="1">
      <c r="A109" s="10" t="s">
        <v>27</v>
      </c>
      <c r="B109" s="281" t="s">
        <v>101</v>
      </c>
      <c r="C109" s="80">
        <f>F109</f>
        <v>38.77</v>
      </c>
      <c r="D109" s="88"/>
      <c r="E109" s="88"/>
      <c r="F109" s="88">
        <v>38.77</v>
      </c>
      <c r="G109" s="51"/>
      <c r="H109" s="98">
        <f>I109+J109+K109</f>
        <v>0</v>
      </c>
      <c r="I109" s="88"/>
      <c r="J109" s="88"/>
      <c r="K109" s="88">
        <v>0</v>
      </c>
      <c r="L109" s="128"/>
      <c r="M109" s="287">
        <f t="shared" si="22"/>
        <v>0</v>
      </c>
      <c r="N109" s="80">
        <f>O109+P109+Q109</f>
        <v>0</v>
      </c>
      <c r="O109" s="88"/>
      <c r="P109" s="88"/>
      <c r="Q109" s="88">
        <v>0</v>
      </c>
      <c r="R109" s="240"/>
      <c r="S109" s="287">
        <f t="shared" si="23"/>
        <v>0</v>
      </c>
      <c r="T109" s="227"/>
      <c r="U109" s="227"/>
    </row>
    <row r="110" spans="1:21" ht="25.5" customHeight="1">
      <c r="A110" s="10" t="s">
        <v>34</v>
      </c>
      <c r="B110" s="281" t="s">
        <v>102</v>
      </c>
      <c r="C110" s="80">
        <f>F110</f>
        <v>43.32</v>
      </c>
      <c r="D110" s="88"/>
      <c r="E110" s="88"/>
      <c r="F110" s="88">
        <v>43.32</v>
      </c>
      <c r="G110" s="51"/>
      <c r="H110" s="98">
        <f>I110+J110+K110</f>
        <v>0</v>
      </c>
      <c r="I110" s="88"/>
      <c r="J110" s="88"/>
      <c r="K110" s="88">
        <v>0</v>
      </c>
      <c r="L110" s="128"/>
      <c r="M110" s="287">
        <f t="shared" si="22"/>
        <v>0</v>
      </c>
      <c r="N110" s="80">
        <f>O110+P110+Q110</f>
        <v>0</v>
      </c>
      <c r="O110" s="88"/>
      <c r="P110" s="88"/>
      <c r="Q110" s="88">
        <v>0</v>
      </c>
      <c r="R110" s="240"/>
      <c r="S110" s="287">
        <f t="shared" si="23"/>
        <v>0</v>
      </c>
      <c r="T110" s="227"/>
      <c r="U110" s="227"/>
    </row>
    <row r="111" spans="1:21" ht="24" customHeight="1">
      <c r="A111" s="10" t="s">
        <v>53</v>
      </c>
      <c r="B111" s="281" t="s">
        <v>103</v>
      </c>
      <c r="C111" s="80">
        <f>F111</f>
        <v>0.95</v>
      </c>
      <c r="D111" s="88"/>
      <c r="E111" s="88"/>
      <c r="F111" s="88">
        <v>0.95</v>
      </c>
      <c r="G111" s="51"/>
      <c r="H111" s="98">
        <f>I111+J111+K111</f>
        <v>0</v>
      </c>
      <c r="I111" s="88"/>
      <c r="J111" s="88"/>
      <c r="K111" s="88">
        <v>0</v>
      </c>
      <c r="L111" s="128"/>
      <c r="M111" s="287">
        <f t="shared" si="22"/>
        <v>0</v>
      </c>
      <c r="N111" s="80">
        <f>O111+P111+Q111</f>
        <v>0</v>
      </c>
      <c r="O111" s="88"/>
      <c r="P111" s="88"/>
      <c r="Q111" s="88">
        <v>0</v>
      </c>
      <c r="R111" s="240"/>
      <c r="S111" s="287">
        <f t="shared" si="23"/>
        <v>0</v>
      </c>
      <c r="T111" s="227"/>
      <c r="U111" s="227"/>
    </row>
    <row r="112" spans="1:21" ht="15" customHeight="1">
      <c r="A112" s="10" t="s">
        <v>26</v>
      </c>
      <c r="B112" s="371" t="s">
        <v>59</v>
      </c>
      <c r="C112" s="125">
        <f>C113+C114+C115+C116+C117</f>
        <v>165.07999999999998</v>
      </c>
      <c r="D112" s="123"/>
      <c r="E112" s="126"/>
      <c r="F112" s="123">
        <f>F113+F114+F115+F116+F117</f>
        <v>165.07999999999998</v>
      </c>
      <c r="G112" s="51"/>
      <c r="H112" s="129">
        <f>H113+H114+H115+H116+H117</f>
        <v>0</v>
      </c>
      <c r="I112" s="123"/>
      <c r="J112" s="126"/>
      <c r="K112" s="123">
        <f>K113+K114+K115+K116+K117</f>
        <v>0</v>
      </c>
      <c r="L112" s="126"/>
      <c r="M112" s="273">
        <f t="shared" si="22"/>
        <v>0</v>
      </c>
      <c r="N112" s="125">
        <f>N113+N114+N115+N116+N117</f>
        <v>0</v>
      </c>
      <c r="O112" s="123"/>
      <c r="P112" s="126"/>
      <c r="Q112" s="123">
        <f>Q113+Q114+Q115+Q116+Q117</f>
        <v>0</v>
      </c>
      <c r="R112" s="240"/>
      <c r="S112" s="273">
        <f t="shared" si="23"/>
        <v>0</v>
      </c>
      <c r="T112" s="227"/>
      <c r="U112" s="227"/>
    </row>
    <row r="113" spans="1:21" ht="26.25" customHeight="1">
      <c r="A113" s="10" t="s">
        <v>38</v>
      </c>
      <c r="B113" s="66" t="s">
        <v>99</v>
      </c>
      <c r="C113" s="94">
        <f>F113</f>
        <v>73.39</v>
      </c>
      <c r="D113" s="88"/>
      <c r="E113" s="88"/>
      <c r="F113" s="88">
        <v>73.39</v>
      </c>
      <c r="G113" s="51"/>
      <c r="H113" s="98">
        <f>I113+J113+K113</f>
        <v>0</v>
      </c>
      <c r="I113" s="123"/>
      <c r="J113" s="123"/>
      <c r="K113" s="88">
        <v>0</v>
      </c>
      <c r="L113" s="126"/>
      <c r="M113" s="288">
        <f t="shared" si="22"/>
        <v>0</v>
      </c>
      <c r="N113" s="80">
        <f>O113+P113+Q113</f>
        <v>0</v>
      </c>
      <c r="O113" s="123"/>
      <c r="P113" s="123"/>
      <c r="Q113" s="88">
        <v>0</v>
      </c>
      <c r="R113" s="240"/>
      <c r="S113" s="288">
        <f t="shared" si="23"/>
        <v>0</v>
      </c>
      <c r="T113" s="227"/>
      <c r="U113" s="227"/>
    </row>
    <row r="114" spans="1:21" ht="21.75" customHeight="1">
      <c r="A114" s="10" t="s">
        <v>28</v>
      </c>
      <c r="B114" s="281" t="s">
        <v>100</v>
      </c>
      <c r="C114" s="94">
        <f>F114</f>
        <v>8.65</v>
      </c>
      <c r="D114" s="88"/>
      <c r="E114" s="88"/>
      <c r="F114" s="88">
        <v>8.65</v>
      </c>
      <c r="G114" s="51"/>
      <c r="H114" s="98">
        <f>I114+J114+K114</f>
        <v>0</v>
      </c>
      <c r="I114" s="123"/>
      <c r="J114" s="123"/>
      <c r="K114" s="88">
        <v>0</v>
      </c>
      <c r="L114" s="126"/>
      <c r="M114" s="287">
        <f t="shared" si="22"/>
        <v>0</v>
      </c>
      <c r="N114" s="80">
        <f>O114+P114+Q114</f>
        <v>0</v>
      </c>
      <c r="O114" s="123"/>
      <c r="P114" s="123"/>
      <c r="Q114" s="88">
        <v>0</v>
      </c>
      <c r="R114" s="240"/>
      <c r="S114" s="287">
        <f t="shared" si="23"/>
        <v>0</v>
      </c>
      <c r="T114" s="227"/>
      <c r="U114" s="227"/>
    </row>
    <row r="115" spans="1:21" ht="24" customHeight="1">
      <c r="A115" s="10" t="s">
        <v>78</v>
      </c>
      <c r="B115" s="281" t="s">
        <v>101</v>
      </c>
      <c r="C115" s="94">
        <f>F115</f>
        <v>38.77</v>
      </c>
      <c r="D115" s="88"/>
      <c r="E115" s="88"/>
      <c r="F115" s="88">
        <v>38.77</v>
      </c>
      <c r="G115" s="51"/>
      <c r="H115" s="98">
        <f>I115+J115+K115</f>
        <v>0</v>
      </c>
      <c r="I115" s="123"/>
      <c r="J115" s="123"/>
      <c r="K115" s="88">
        <v>0</v>
      </c>
      <c r="L115" s="126"/>
      <c r="M115" s="287">
        <f t="shared" si="22"/>
        <v>0</v>
      </c>
      <c r="N115" s="80">
        <f>O115+P115+Q115</f>
        <v>0</v>
      </c>
      <c r="O115" s="123"/>
      <c r="P115" s="123"/>
      <c r="Q115" s="88">
        <v>0</v>
      </c>
      <c r="R115" s="240"/>
      <c r="S115" s="287">
        <f t="shared" si="23"/>
        <v>0</v>
      </c>
      <c r="T115" s="227"/>
      <c r="U115" s="227"/>
    </row>
    <row r="116" spans="1:21" ht="24" customHeight="1">
      <c r="A116" s="10" t="s">
        <v>79</v>
      </c>
      <c r="B116" s="281" t="s">
        <v>102</v>
      </c>
      <c r="C116" s="94">
        <f>F116</f>
        <v>43.32</v>
      </c>
      <c r="D116" s="88"/>
      <c r="E116" s="88"/>
      <c r="F116" s="88">
        <v>43.32</v>
      </c>
      <c r="G116" s="51"/>
      <c r="H116" s="98">
        <f>I116+J116+K116</f>
        <v>0</v>
      </c>
      <c r="I116" s="123"/>
      <c r="J116" s="123"/>
      <c r="K116" s="88">
        <v>0</v>
      </c>
      <c r="L116" s="126"/>
      <c r="M116" s="287">
        <f t="shared" si="22"/>
        <v>0</v>
      </c>
      <c r="N116" s="80">
        <f>O116+P116+Q116</f>
        <v>0</v>
      </c>
      <c r="O116" s="123"/>
      <c r="P116" s="123"/>
      <c r="Q116" s="88">
        <v>0</v>
      </c>
      <c r="R116" s="240"/>
      <c r="S116" s="287">
        <f t="shared" si="23"/>
        <v>0</v>
      </c>
      <c r="T116" s="227"/>
      <c r="U116" s="227"/>
    </row>
    <row r="117" spans="1:21" ht="24" customHeight="1">
      <c r="A117" s="10" t="s">
        <v>104</v>
      </c>
      <c r="B117" s="419" t="s">
        <v>103</v>
      </c>
      <c r="C117" s="94">
        <f>F117</f>
        <v>0.95</v>
      </c>
      <c r="D117" s="88"/>
      <c r="E117" s="88"/>
      <c r="F117" s="88">
        <v>0.95</v>
      </c>
      <c r="G117" s="51"/>
      <c r="H117" s="98">
        <f>I117+J117+K117</f>
        <v>0</v>
      </c>
      <c r="I117" s="123"/>
      <c r="J117" s="123"/>
      <c r="K117" s="88">
        <v>0</v>
      </c>
      <c r="L117" s="126"/>
      <c r="M117" s="287">
        <f t="shared" si="22"/>
        <v>0</v>
      </c>
      <c r="N117" s="80">
        <f>O117+P117+Q117</f>
        <v>0</v>
      </c>
      <c r="O117" s="123"/>
      <c r="P117" s="123"/>
      <c r="Q117" s="88">
        <v>0</v>
      </c>
      <c r="R117" s="240"/>
      <c r="S117" s="287">
        <f t="shared" si="23"/>
        <v>0</v>
      </c>
      <c r="T117" s="227"/>
      <c r="U117" s="227"/>
    </row>
    <row r="118" spans="1:21" ht="14.25" customHeight="1">
      <c r="A118" s="10" t="s">
        <v>45</v>
      </c>
      <c r="B118" s="371" t="s">
        <v>105</v>
      </c>
      <c r="C118" s="125">
        <f>C119+C120+C121+C122+C123</f>
        <v>145.58999999999997</v>
      </c>
      <c r="D118" s="88"/>
      <c r="E118" s="128"/>
      <c r="F118" s="123">
        <f>F119+F120+F121+F122+F123</f>
        <v>145.58999999999997</v>
      </c>
      <c r="G118" s="51"/>
      <c r="H118" s="129">
        <f>H119+H120+H121+H122+H123</f>
        <v>0</v>
      </c>
      <c r="I118" s="88"/>
      <c r="J118" s="128"/>
      <c r="K118" s="123">
        <f>K119+K120+K121+K122+K123</f>
        <v>0</v>
      </c>
      <c r="L118" s="126"/>
      <c r="M118" s="273">
        <f t="shared" si="22"/>
        <v>0</v>
      </c>
      <c r="N118" s="125">
        <f>N119+N120+N121+N122+N123</f>
        <v>0</v>
      </c>
      <c r="O118" s="88"/>
      <c r="P118" s="128"/>
      <c r="Q118" s="123">
        <f>Q119+Q120+Q121+Q122+Q123</f>
        <v>0</v>
      </c>
      <c r="R118" s="240"/>
      <c r="S118" s="273">
        <f t="shared" si="23"/>
        <v>0</v>
      </c>
      <c r="T118" s="227"/>
      <c r="U118" s="227"/>
    </row>
    <row r="119" spans="1:21" ht="26.25" customHeight="1">
      <c r="A119" s="10" t="s">
        <v>32</v>
      </c>
      <c r="B119" s="66" t="s">
        <v>99</v>
      </c>
      <c r="C119" s="80">
        <f>D119+E119+F119</f>
        <v>53.89</v>
      </c>
      <c r="D119" s="123"/>
      <c r="E119" s="123"/>
      <c r="F119" s="88">
        <v>53.89</v>
      </c>
      <c r="G119" s="51"/>
      <c r="H119" s="98">
        <f>I119+J119+K119</f>
        <v>0</v>
      </c>
      <c r="I119" s="123"/>
      <c r="J119" s="123"/>
      <c r="K119" s="88">
        <v>0</v>
      </c>
      <c r="L119" s="126"/>
      <c r="M119" s="287">
        <f t="shared" si="22"/>
        <v>0</v>
      </c>
      <c r="N119" s="80">
        <f>O119+P119+Q119</f>
        <v>0</v>
      </c>
      <c r="O119" s="123"/>
      <c r="P119" s="123"/>
      <c r="Q119" s="88">
        <v>0</v>
      </c>
      <c r="R119" s="240"/>
      <c r="S119" s="287">
        <f t="shared" si="23"/>
        <v>0</v>
      </c>
      <c r="T119" s="227"/>
      <c r="U119" s="227"/>
    </row>
    <row r="120" spans="1:21" ht="14.25" customHeight="1">
      <c r="A120" s="10" t="s">
        <v>62</v>
      </c>
      <c r="B120" s="281" t="s">
        <v>100</v>
      </c>
      <c r="C120" s="80">
        <f>D120+E120+F120</f>
        <v>8.66</v>
      </c>
      <c r="D120" s="88"/>
      <c r="E120" s="88"/>
      <c r="F120" s="88">
        <v>8.66</v>
      </c>
      <c r="G120" s="51"/>
      <c r="H120" s="98">
        <f>I120+J120+K120</f>
        <v>0</v>
      </c>
      <c r="I120" s="88"/>
      <c r="J120" s="88"/>
      <c r="K120" s="88">
        <v>0</v>
      </c>
      <c r="L120" s="128"/>
      <c r="M120" s="287">
        <f t="shared" si="22"/>
        <v>0</v>
      </c>
      <c r="N120" s="80">
        <f>O120+P120+Q120</f>
        <v>0</v>
      </c>
      <c r="O120" s="88"/>
      <c r="P120" s="88"/>
      <c r="Q120" s="88">
        <v>0</v>
      </c>
      <c r="R120" s="240"/>
      <c r="S120" s="287">
        <f t="shared" si="23"/>
        <v>0</v>
      </c>
      <c r="T120" s="227"/>
      <c r="U120" s="227"/>
    </row>
    <row r="121" spans="1:21" ht="24" customHeight="1">
      <c r="A121" s="10" t="s">
        <v>63</v>
      </c>
      <c r="B121" s="281" t="s">
        <v>101</v>
      </c>
      <c r="C121" s="80">
        <f>F121</f>
        <v>38.77</v>
      </c>
      <c r="D121" s="88"/>
      <c r="E121" s="88"/>
      <c r="F121" s="88">
        <v>38.77</v>
      </c>
      <c r="G121" s="51"/>
      <c r="H121" s="211">
        <f>I121+J121+K121</f>
        <v>0</v>
      </c>
      <c r="I121" s="102"/>
      <c r="J121" s="102"/>
      <c r="K121" s="88">
        <v>0</v>
      </c>
      <c r="L121" s="128"/>
      <c r="M121" s="287">
        <f t="shared" si="22"/>
        <v>0</v>
      </c>
      <c r="N121" s="52">
        <f>O121+P121+Q121</f>
        <v>0</v>
      </c>
      <c r="O121" s="102"/>
      <c r="P121" s="102"/>
      <c r="Q121" s="88">
        <v>0</v>
      </c>
      <c r="R121" s="240"/>
      <c r="S121" s="287">
        <f t="shared" si="23"/>
        <v>0</v>
      </c>
      <c r="T121" s="227"/>
      <c r="U121" s="227"/>
    </row>
    <row r="122" spans="1:21" ht="26.25" customHeight="1">
      <c r="A122" s="10" t="s">
        <v>64</v>
      </c>
      <c r="B122" s="281" t="s">
        <v>102</v>
      </c>
      <c r="C122" s="80">
        <f>F122</f>
        <v>43.32</v>
      </c>
      <c r="D122" s="88"/>
      <c r="E122" s="88"/>
      <c r="F122" s="88">
        <v>43.32</v>
      </c>
      <c r="G122" s="51"/>
      <c r="H122" s="211">
        <f>I122+J122+K122</f>
        <v>0</v>
      </c>
      <c r="I122" s="102"/>
      <c r="J122" s="102"/>
      <c r="K122" s="88">
        <v>0</v>
      </c>
      <c r="L122" s="128"/>
      <c r="M122" s="287">
        <f t="shared" si="22"/>
        <v>0</v>
      </c>
      <c r="N122" s="52">
        <f>O122+P122+Q122</f>
        <v>0</v>
      </c>
      <c r="O122" s="102"/>
      <c r="P122" s="102"/>
      <c r="Q122" s="88">
        <v>0</v>
      </c>
      <c r="R122" s="240"/>
      <c r="S122" s="287">
        <f t="shared" si="23"/>
        <v>0</v>
      </c>
      <c r="T122" s="227"/>
      <c r="U122" s="227"/>
    </row>
    <row r="123" spans="1:21" ht="24.75" customHeight="1">
      <c r="A123" s="10" t="s">
        <v>106</v>
      </c>
      <c r="B123" s="419" t="s">
        <v>103</v>
      </c>
      <c r="C123" s="80">
        <f>F123</f>
        <v>0.95</v>
      </c>
      <c r="D123" s="88"/>
      <c r="E123" s="88"/>
      <c r="F123" s="88">
        <v>0.95</v>
      </c>
      <c r="G123" s="51"/>
      <c r="H123" s="211">
        <f>I123+J123+K123</f>
        <v>0</v>
      </c>
      <c r="I123" s="102"/>
      <c r="J123" s="102"/>
      <c r="K123" s="88">
        <v>0</v>
      </c>
      <c r="L123" s="128"/>
      <c r="M123" s="287">
        <f t="shared" si="22"/>
        <v>0</v>
      </c>
      <c r="N123" s="52">
        <f>O123+P123+Q123</f>
        <v>0</v>
      </c>
      <c r="O123" s="102"/>
      <c r="P123" s="102"/>
      <c r="Q123" s="88">
        <v>0</v>
      </c>
      <c r="R123" s="240"/>
      <c r="S123" s="287">
        <f t="shared" si="23"/>
        <v>0</v>
      </c>
      <c r="T123" s="227"/>
      <c r="U123" s="227"/>
    </row>
    <row r="124" spans="1:21" ht="25.5" customHeight="1">
      <c r="A124" s="10" t="s">
        <v>36</v>
      </c>
      <c r="B124" s="371" t="s">
        <v>107</v>
      </c>
      <c r="C124" s="144">
        <f>C125+C126</f>
        <v>18.96</v>
      </c>
      <c r="D124" s="123"/>
      <c r="E124" s="126"/>
      <c r="F124" s="140">
        <f>F125+F126</f>
        <v>18.96</v>
      </c>
      <c r="G124" s="51"/>
      <c r="H124" s="144">
        <f>H125+H126</f>
        <v>0</v>
      </c>
      <c r="I124" s="123"/>
      <c r="J124" s="126"/>
      <c r="K124" s="140">
        <f>K125+K126</f>
        <v>0</v>
      </c>
      <c r="L124" s="128"/>
      <c r="M124" s="273">
        <f t="shared" si="22"/>
        <v>0</v>
      </c>
      <c r="N124" s="144">
        <f>N125+N126</f>
        <v>0</v>
      </c>
      <c r="O124" s="123"/>
      <c r="P124" s="126"/>
      <c r="Q124" s="140">
        <f>Q125+Q126</f>
        <v>0</v>
      </c>
      <c r="R124" s="240"/>
      <c r="S124" s="273">
        <f t="shared" si="23"/>
        <v>0</v>
      </c>
      <c r="T124" s="227"/>
      <c r="U124" s="227"/>
    </row>
    <row r="125" spans="1:21" ht="25.5" customHeight="1">
      <c r="A125" s="10" t="s">
        <v>33</v>
      </c>
      <c r="B125" s="66" t="s">
        <v>99</v>
      </c>
      <c r="C125" s="80">
        <f>F125</f>
        <v>13.23</v>
      </c>
      <c r="D125" s="88"/>
      <c r="E125" s="88"/>
      <c r="F125" s="88">
        <v>13.23</v>
      </c>
      <c r="G125" s="51"/>
      <c r="H125" s="211">
        <f>I125+J125+K125</f>
        <v>0</v>
      </c>
      <c r="I125" s="102"/>
      <c r="J125" s="102"/>
      <c r="K125" s="88">
        <v>0</v>
      </c>
      <c r="L125" s="128"/>
      <c r="M125" s="287">
        <f t="shared" si="22"/>
        <v>0</v>
      </c>
      <c r="N125" s="52">
        <f>O125+P125+Q125</f>
        <v>0</v>
      </c>
      <c r="O125" s="102"/>
      <c r="P125" s="102"/>
      <c r="Q125" s="88">
        <v>0</v>
      </c>
      <c r="R125" s="240"/>
      <c r="S125" s="287">
        <f t="shared" si="23"/>
        <v>0</v>
      </c>
      <c r="T125" s="227"/>
      <c r="U125" s="227"/>
    </row>
    <row r="126" spans="1:21" ht="24.75" customHeight="1">
      <c r="A126" s="10" t="s">
        <v>55</v>
      </c>
      <c r="B126" s="281" t="s">
        <v>101</v>
      </c>
      <c r="C126" s="80">
        <f>F126</f>
        <v>5.73</v>
      </c>
      <c r="D126" s="88"/>
      <c r="E126" s="88"/>
      <c r="F126" s="88">
        <v>5.73</v>
      </c>
      <c r="G126" s="51"/>
      <c r="H126" s="211">
        <f>I126+J126+K126</f>
        <v>0</v>
      </c>
      <c r="I126" s="102"/>
      <c r="J126" s="102"/>
      <c r="K126" s="88">
        <v>0</v>
      </c>
      <c r="L126" s="128"/>
      <c r="M126" s="287">
        <f t="shared" si="22"/>
        <v>0</v>
      </c>
      <c r="N126" s="52">
        <f>O126+P126+Q126</f>
        <v>0</v>
      </c>
      <c r="O126" s="102"/>
      <c r="P126" s="102"/>
      <c r="Q126" s="88">
        <v>0</v>
      </c>
      <c r="R126" s="240"/>
      <c r="S126" s="287">
        <f t="shared" si="23"/>
        <v>0</v>
      </c>
      <c r="T126" s="227"/>
      <c r="U126" s="227"/>
    </row>
    <row r="127" spans="1:21" ht="23.25" customHeight="1">
      <c r="A127" s="10" t="s">
        <v>37</v>
      </c>
      <c r="B127" s="371" t="s">
        <v>108</v>
      </c>
      <c r="C127" s="144">
        <f>C128+C129</f>
        <v>10.07</v>
      </c>
      <c r="D127" s="88"/>
      <c r="E127" s="128"/>
      <c r="F127" s="140">
        <f>F128+F129</f>
        <v>10.07</v>
      </c>
      <c r="G127" s="51"/>
      <c r="H127" s="130">
        <f>H128+H129</f>
        <v>0</v>
      </c>
      <c r="I127" s="88"/>
      <c r="J127" s="128"/>
      <c r="K127" s="140">
        <f>K128+K129</f>
        <v>0</v>
      </c>
      <c r="L127" s="128"/>
      <c r="M127" s="290">
        <f t="shared" si="22"/>
        <v>0</v>
      </c>
      <c r="N127" s="144">
        <f>N128+N129</f>
        <v>0</v>
      </c>
      <c r="O127" s="88"/>
      <c r="P127" s="128"/>
      <c r="Q127" s="140">
        <f>Q128+Q129</f>
        <v>0</v>
      </c>
      <c r="R127" s="240"/>
      <c r="S127" s="290">
        <f t="shared" si="23"/>
        <v>0</v>
      </c>
      <c r="T127" s="227"/>
      <c r="U127" s="227"/>
    </row>
    <row r="128" spans="1:21" ht="25.5" customHeight="1">
      <c r="A128" s="10" t="s">
        <v>54</v>
      </c>
      <c r="B128" s="66" t="s">
        <v>99</v>
      </c>
      <c r="C128" s="80">
        <f>F128</f>
        <v>4.34</v>
      </c>
      <c r="D128" s="88"/>
      <c r="E128" s="88"/>
      <c r="F128" s="88">
        <v>4.34</v>
      </c>
      <c r="G128" s="51"/>
      <c r="H128" s="211">
        <f>I128+J128+K128</f>
        <v>0</v>
      </c>
      <c r="I128" s="102"/>
      <c r="J128" s="102"/>
      <c r="K128" s="88">
        <v>0</v>
      </c>
      <c r="L128" s="128"/>
      <c r="M128" s="288">
        <f t="shared" si="22"/>
        <v>0</v>
      </c>
      <c r="N128" s="52">
        <f>O128+P128+Q128</f>
        <v>0</v>
      </c>
      <c r="O128" s="102"/>
      <c r="P128" s="102"/>
      <c r="Q128" s="88">
        <v>0</v>
      </c>
      <c r="R128" s="240"/>
      <c r="S128" s="288">
        <f t="shared" si="23"/>
        <v>0</v>
      </c>
      <c r="T128" s="227"/>
      <c r="U128" s="227"/>
    </row>
    <row r="129" spans="1:21" ht="22.5" customHeight="1">
      <c r="A129" s="10" t="s">
        <v>77</v>
      </c>
      <c r="B129" s="281" t="s">
        <v>101</v>
      </c>
      <c r="C129" s="80">
        <f>F129</f>
        <v>5.73</v>
      </c>
      <c r="D129" s="88"/>
      <c r="E129" s="88"/>
      <c r="F129" s="88">
        <v>5.73</v>
      </c>
      <c r="G129" s="51"/>
      <c r="H129" s="211">
        <f>I129+J129+K129</f>
        <v>0</v>
      </c>
      <c r="I129" s="102"/>
      <c r="J129" s="102"/>
      <c r="K129" s="88">
        <v>0</v>
      </c>
      <c r="L129" s="128"/>
      <c r="M129" s="287">
        <f t="shared" si="22"/>
        <v>0</v>
      </c>
      <c r="N129" s="52">
        <f>O129+P129+Q129</f>
        <v>0</v>
      </c>
      <c r="O129" s="102"/>
      <c r="P129" s="102"/>
      <c r="Q129" s="88">
        <v>0</v>
      </c>
      <c r="R129" s="240"/>
      <c r="S129" s="287">
        <f t="shared" si="23"/>
        <v>0</v>
      </c>
      <c r="T129" s="227"/>
      <c r="U129" s="227"/>
    </row>
    <row r="130" spans="1:21" ht="22.5" customHeight="1">
      <c r="A130" s="10" t="s">
        <v>46</v>
      </c>
      <c r="B130" s="371" t="s">
        <v>109</v>
      </c>
      <c r="C130" s="144">
        <f>C131+C132</f>
        <v>15.57</v>
      </c>
      <c r="D130" s="88"/>
      <c r="E130" s="128"/>
      <c r="F130" s="140">
        <f>F131+F132</f>
        <v>15.57</v>
      </c>
      <c r="G130" s="51"/>
      <c r="H130" s="130">
        <f>H131+H132</f>
        <v>0</v>
      </c>
      <c r="I130" s="88"/>
      <c r="J130" s="128"/>
      <c r="K130" s="140">
        <f>K131+K132</f>
        <v>0</v>
      </c>
      <c r="L130" s="128"/>
      <c r="M130" s="273">
        <f t="shared" si="22"/>
        <v>0</v>
      </c>
      <c r="N130" s="144">
        <f>N131+N132</f>
        <v>0</v>
      </c>
      <c r="O130" s="88"/>
      <c r="P130" s="128"/>
      <c r="Q130" s="140">
        <f>Q131+Q132</f>
        <v>0</v>
      </c>
      <c r="R130" s="240"/>
      <c r="S130" s="273">
        <f t="shared" si="23"/>
        <v>0</v>
      </c>
      <c r="T130" s="227"/>
      <c r="U130" s="227"/>
    </row>
    <row r="131" spans="1:21" ht="25.5" customHeight="1">
      <c r="A131" s="10" t="s">
        <v>19</v>
      </c>
      <c r="B131" s="66" t="s">
        <v>99</v>
      </c>
      <c r="C131" s="80">
        <f>F131</f>
        <v>4.11</v>
      </c>
      <c r="D131" s="88"/>
      <c r="E131" s="88"/>
      <c r="F131" s="88">
        <v>4.11</v>
      </c>
      <c r="G131" s="51"/>
      <c r="H131" s="211">
        <f>I131+J131+K131</f>
        <v>0</v>
      </c>
      <c r="I131" s="102"/>
      <c r="J131" s="102"/>
      <c r="K131" s="88">
        <v>0</v>
      </c>
      <c r="L131" s="128"/>
      <c r="M131" s="287">
        <f t="shared" si="22"/>
        <v>0</v>
      </c>
      <c r="N131" s="52">
        <f>O131+P131+Q131</f>
        <v>0</v>
      </c>
      <c r="O131" s="102"/>
      <c r="P131" s="102"/>
      <c r="Q131" s="88">
        <v>0</v>
      </c>
      <c r="R131" s="240"/>
      <c r="S131" s="287">
        <f t="shared" si="23"/>
        <v>0</v>
      </c>
      <c r="T131" s="227"/>
      <c r="U131" s="227"/>
    </row>
    <row r="132" spans="1:21" ht="23.25" customHeight="1">
      <c r="A132" s="10" t="s">
        <v>65</v>
      </c>
      <c r="B132" s="281" t="s">
        <v>101</v>
      </c>
      <c r="C132" s="80">
        <f>F132</f>
        <v>11.46</v>
      </c>
      <c r="D132" s="88"/>
      <c r="E132" s="128"/>
      <c r="F132" s="88">
        <v>11.46</v>
      </c>
      <c r="G132" s="51"/>
      <c r="H132" s="211">
        <f>I132+J132+K132</f>
        <v>0</v>
      </c>
      <c r="I132" s="102"/>
      <c r="J132" s="102"/>
      <c r="K132" s="88">
        <v>0</v>
      </c>
      <c r="L132" s="128"/>
      <c r="M132" s="287">
        <f t="shared" si="22"/>
        <v>0</v>
      </c>
      <c r="N132" s="52">
        <f>O132+P132+Q132</f>
        <v>0</v>
      </c>
      <c r="O132" s="102"/>
      <c r="P132" s="102"/>
      <c r="Q132" s="88">
        <v>0</v>
      </c>
      <c r="R132" s="240"/>
      <c r="S132" s="287">
        <f t="shared" si="23"/>
        <v>0</v>
      </c>
      <c r="T132" s="227"/>
      <c r="U132" s="227"/>
    </row>
    <row r="133" spans="1:21" ht="25.5" customHeight="1">
      <c r="A133" s="10" t="s">
        <v>110</v>
      </c>
      <c r="B133" s="371" t="s">
        <v>111</v>
      </c>
      <c r="C133" s="144">
        <f>C134+C135</f>
        <v>9.06</v>
      </c>
      <c r="D133" s="88"/>
      <c r="E133" s="128"/>
      <c r="F133" s="140">
        <f>F134+F135</f>
        <v>9.06</v>
      </c>
      <c r="G133" s="51"/>
      <c r="H133" s="130">
        <f>H134+H135</f>
        <v>0</v>
      </c>
      <c r="I133" s="88"/>
      <c r="J133" s="128"/>
      <c r="K133" s="140">
        <f>K134+K135</f>
        <v>0</v>
      </c>
      <c r="L133" s="128"/>
      <c r="M133" s="273">
        <f t="shared" si="22"/>
        <v>0</v>
      </c>
      <c r="N133" s="144">
        <f>N134+N135</f>
        <v>0</v>
      </c>
      <c r="O133" s="88"/>
      <c r="P133" s="128"/>
      <c r="Q133" s="140">
        <f>Q134+Q135</f>
        <v>0</v>
      </c>
      <c r="R133" s="240"/>
      <c r="S133" s="273">
        <f t="shared" si="23"/>
        <v>0</v>
      </c>
      <c r="T133" s="227"/>
      <c r="U133" s="227"/>
    </row>
    <row r="134" spans="1:21" ht="25.5" customHeight="1">
      <c r="A134" s="10" t="s">
        <v>60</v>
      </c>
      <c r="B134" s="66" t="s">
        <v>99</v>
      </c>
      <c r="C134" s="80">
        <f>F134</f>
        <v>2.94</v>
      </c>
      <c r="D134" s="88"/>
      <c r="E134" s="88"/>
      <c r="F134" s="88">
        <v>2.94</v>
      </c>
      <c r="G134" s="51"/>
      <c r="H134" s="211">
        <f>I134+J134+K134</f>
        <v>0</v>
      </c>
      <c r="I134" s="102"/>
      <c r="J134" s="102"/>
      <c r="K134" s="88">
        <v>0</v>
      </c>
      <c r="L134" s="128"/>
      <c r="M134" s="287">
        <f t="shared" si="22"/>
        <v>0</v>
      </c>
      <c r="N134" s="52">
        <f>O134+P134+Q134</f>
        <v>0</v>
      </c>
      <c r="O134" s="102"/>
      <c r="P134" s="102"/>
      <c r="Q134" s="88">
        <v>0</v>
      </c>
      <c r="R134" s="240"/>
      <c r="S134" s="287">
        <f t="shared" si="23"/>
        <v>0</v>
      </c>
      <c r="T134" s="227"/>
      <c r="U134" s="227"/>
    </row>
    <row r="135" spans="1:21" ht="25.5" customHeight="1" thickBot="1">
      <c r="A135" s="10" t="s">
        <v>61</v>
      </c>
      <c r="B135" s="420" t="s">
        <v>101</v>
      </c>
      <c r="C135" s="153">
        <f>F135</f>
        <v>6.12</v>
      </c>
      <c r="D135" s="91"/>
      <c r="E135" s="91"/>
      <c r="F135" s="91">
        <v>6.12</v>
      </c>
      <c r="G135" s="92"/>
      <c r="H135" s="361">
        <f>I135+J135+K135</f>
        <v>0</v>
      </c>
      <c r="I135" s="166"/>
      <c r="J135" s="166"/>
      <c r="K135" s="88">
        <v>0</v>
      </c>
      <c r="L135" s="270"/>
      <c r="M135" s="291">
        <f t="shared" si="22"/>
        <v>0</v>
      </c>
      <c r="N135" s="165">
        <f>O135+P135+Q135</f>
        <v>0</v>
      </c>
      <c r="O135" s="166"/>
      <c r="P135" s="166"/>
      <c r="Q135" s="88">
        <v>0</v>
      </c>
      <c r="R135" s="249"/>
      <c r="S135" s="287">
        <f t="shared" si="23"/>
        <v>0</v>
      </c>
      <c r="T135" s="227"/>
      <c r="U135" s="227"/>
    </row>
    <row r="136" spans="1:21" ht="76.5" customHeight="1" thickBot="1">
      <c r="A136" s="27" t="s">
        <v>31</v>
      </c>
      <c r="B136" s="429" t="s">
        <v>154</v>
      </c>
      <c r="C136" s="198">
        <f>C137</f>
        <v>2002.596</v>
      </c>
      <c r="D136" s="45"/>
      <c r="E136" s="89"/>
      <c r="F136" s="45">
        <f>F137</f>
        <v>2002.596</v>
      </c>
      <c r="G136" s="46"/>
      <c r="H136" s="198">
        <f>H137</f>
        <v>443.007</v>
      </c>
      <c r="I136" s="45"/>
      <c r="J136" s="89"/>
      <c r="K136" s="45">
        <f>K137</f>
        <v>443.007</v>
      </c>
      <c r="L136" s="89"/>
      <c r="M136" s="272">
        <f>H136/C136</f>
        <v>0.22121636116321017</v>
      </c>
      <c r="N136" s="198">
        <f>N137</f>
        <v>342.923</v>
      </c>
      <c r="O136" s="45"/>
      <c r="P136" s="89"/>
      <c r="Q136" s="45">
        <f>Q137</f>
        <v>342.923</v>
      </c>
      <c r="R136" s="242"/>
      <c r="S136" s="272">
        <f>N136/C136</f>
        <v>0.17123923147754216</v>
      </c>
      <c r="T136" s="227"/>
      <c r="U136" s="227"/>
    </row>
    <row r="137" spans="1:21" ht="46.5" customHeight="1" thickBot="1">
      <c r="A137" s="43" t="s">
        <v>47</v>
      </c>
      <c r="B137" s="372" t="s">
        <v>88</v>
      </c>
      <c r="C137" s="153">
        <f>D137+E137+F137</f>
        <v>2002.596</v>
      </c>
      <c r="D137" s="91"/>
      <c r="E137" s="91"/>
      <c r="F137" s="154">
        <v>2002.596</v>
      </c>
      <c r="G137" s="92"/>
      <c r="H137" s="153">
        <f>I137+J137+K137</f>
        <v>443.007</v>
      </c>
      <c r="I137" s="91"/>
      <c r="J137" s="91"/>
      <c r="K137" s="91">
        <v>443.007</v>
      </c>
      <c r="L137" s="270"/>
      <c r="M137" s="287">
        <f aca="true" t="shared" si="24" ref="M137:M150">H137/C137</f>
        <v>0.22121636116321017</v>
      </c>
      <c r="N137" s="153">
        <f>O137+P137+Q137</f>
        <v>342.923</v>
      </c>
      <c r="O137" s="91"/>
      <c r="P137" s="91"/>
      <c r="Q137" s="91">
        <v>342.923</v>
      </c>
      <c r="R137" s="249"/>
      <c r="S137" s="287">
        <f aca="true" t="shared" si="25" ref="S137:S150">N137/C137</f>
        <v>0.17123923147754216</v>
      </c>
      <c r="T137" s="227"/>
      <c r="U137" s="227"/>
    </row>
    <row r="138" spans="1:21" ht="40.5" customHeight="1" thickBot="1">
      <c r="A138" s="27" t="s">
        <v>41</v>
      </c>
      <c r="B138" s="429" t="s">
        <v>221</v>
      </c>
      <c r="C138" s="90">
        <f>C139+C141+C144</f>
        <v>350</v>
      </c>
      <c r="D138" s="90"/>
      <c r="E138" s="90"/>
      <c r="F138" s="90">
        <f>F139+F141+F144</f>
        <v>350</v>
      </c>
      <c r="G138" s="201"/>
      <c r="H138" s="90">
        <f>H139+H141+H144</f>
        <v>0</v>
      </c>
      <c r="I138" s="90"/>
      <c r="J138" s="90"/>
      <c r="K138" s="90">
        <f>K139+K141+K144</f>
        <v>0</v>
      </c>
      <c r="L138" s="89"/>
      <c r="M138" s="272">
        <f t="shared" si="24"/>
        <v>0</v>
      </c>
      <c r="N138" s="90">
        <f>N139+N141+N144</f>
        <v>0</v>
      </c>
      <c r="O138" s="90"/>
      <c r="P138" s="90"/>
      <c r="Q138" s="90">
        <f>Q139+Q141+Q144</f>
        <v>0</v>
      </c>
      <c r="R138" s="230"/>
      <c r="S138" s="272">
        <f t="shared" si="25"/>
        <v>0</v>
      </c>
      <c r="T138" s="221"/>
      <c r="U138" s="221"/>
    </row>
    <row r="139" spans="1:21" ht="26.25" customHeight="1">
      <c r="A139" s="413" t="s">
        <v>214</v>
      </c>
      <c r="B139" s="440" t="s">
        <v>213</v>
      </c>
      <c r="C139" s="411">
        <f>C140</f>
        <v>140</v>
      </c>
      <c r="D139" s="340"/>
      <c r="E139" s="340"/>
      <c r="F139" s="340">
        <f>F140</f>
        <v>140</v>
      </c>
      <c r="G139" s="405"/>
      <c r="H139" s="411">
        <f>H140</f>
        <v>0</v>
      </c>
      <c r="I139" s="340"/>
      <c r="J139" s="340"/>
      <c r="K139" s="340">
        <f>K140</f>
        <v>0</v>
      </c>
      <c r="L139" s="147"/>
      <c r="M139" s="278">
        <f>H139/C139</f>
        <v>0</v>
      </c>
      <c r="N139" s="411">
        <f>N140</f>
        <v>0</v>
      </c>
      <c r="O139" s="340"/>
      <c r="P139" s="340"/>
      <c r="Q139" s="340">
        <f>Q140</f>
        <v>0</v>
      </c>
      <c r="R139" s="247"/>
      <c r="S139" s="278">
        <f>N139/C139</f>
        <v>0</v>
      </c>
      <c r="T139" s="221"/>
      <c r="U139" s="221"/>
    </row>
    <row r="140" spans="1:21" ht="48" customHeight="1">
      <c r="A140" s="408" t="s">
        <v>47</v>
      </c>
      <c r="B140" s="66" t="s">
        <v>18</v>
      </c>
      <c r="C140" s="409">
        <f>F140</f>
        <v>140</v>
      </c>
      <c r="D140" s="406"/>
      <c r="E140" s="406"/>
      <c r="F140" s="101">
        <v>140</v>
      </c>
      <c r="G140" s="407"/>
      <c r="H140" s="80">
        <f>I140+J140+K140</f>
        <v>0</v>
      </c>
      <c r="I140" s="88"/>
      <c r="J140" s="88"/>
      <c r="K140" s="88">
        <v>0</v>
      </c>
      <c r="L140" s="128"/>
      <c r="M140" s="287">
        <f>H140/C140</f>
        <v>0</v>
      </c>
      <c r="N140" s="80">
        <f>O140+P140+Q140</f>
        <v>0</v>
      </c>
      <c r="O140" s="88"/>
      <c r="P140" s="88"/>
      <c r="Q140" s="88">
        <v>0</v>
      </c>
      <c r="R140" s="240"/>
      <c r="S140" s="287">
        <f>N140/C140</f>
        <v>0</v>
      </c>
      <c r="T140" s="221"/>
      <c r="U140" s="221"/>
    </row>
    <row r="141" spans="1:21" ht="14.25" customHeight="1">
      <c r="A141" s="412" t="s">
        <v>215</v>
      </c>
      <c r="B141" s="437" t="s">
        <v>159</v>
      </c>
      <c r="C141" s="410">
        <f>C142+C143</f>
        <v>60</v>
      </c>
      <c r="D141" s="401"/>
      <c r="E141" s="401"/>
      <c r="F141" s="410">
        <f>F142+F143</f>
        <v>60</v>
      </c>
      <c r="G141" s="402"/>
      <c r="H141" s="410">
        <f>H142+H143</f>
        <v>0</v>
      </c>
      <c r="I141" s="401"/>
      <c r="J141" s="401"/>
      <c r="K141" s="410">
        <f>K142+K143</f>
        <v>0</v>
      </c>
      <c r="L141" s="403"/>
      <c r="M141" s="278">
        <f t="shared" si="24"/>
        <v>0</v>
      </c>
      <c r="N141" s="410">
        <f>N142+N143</f>
        <v>0</v>
      </c>
      <c r="O141" s="401"/>
      <c r="P141" s="401"/>
      <c r="Q141" s="410">
        <f>Q142+Q143</f>
        <v>0</v>
      </c>
      <c r="R141" s="404"/>
      <c r="S141" s="278">
        <f t="shared" si="25"/>
        <v>0</v>
      </c>
      <c r="T141" s="221"/>
      <c r="U141" s="221"/>
    </row>
    <row r="142" spans="1:21" ht="47.25" customHeight="1">
      <c r="A142" s="10" t="s">
        <v>47</v>
      </c>
      <c r="B142" s="138" t="s">
        <v>212</v>
      </c>
      <c r="C142" s="80">
        <f>D142+E142+F142</f>
        <v>10</v>
      </c>
      <c r="D142" s="88"/>
      <c r="E142" s="88"/>
      <c r="F142" s="88">
        <v>10</v>
      </c>
      <c r="G142" s="51"/>
      <c r="H142" s="80">
        <f>I142+J142+K142</f>
        <v>0</v>
      </c>
      <c r="I142" s="88"/>
      <c r="J142" s="88"/>
      <c r="K142" s="88">
        <v>0</v>
      </c>
      <c r="L142" s="128"/>
      <c r="M142" s="287">
        <f t="shared" si="24"/>
        <v>0</v>
      </c>
      <c r="N142" s="80">
        <f>O142+P142+Q142</f>
        <v>0</v>
      </c>
      <c r="O142" s="88"/>
      <c r="P142" s="88"/>
      <c r="Q142" s="88">
        <v>0</v>
      </c>
      <c r="R142" s="240"/>
      <c r="S142" s="287">
        <f t="shared" si="25"/>
        <v>0</v>
      </c>
      <c r="T142" s="227"/>
      <c r="U142" s="227"/>
    </row>
    <row r="143" spans="1:21" ht="74.25" customHeight="1">
      <c r="A143" s="10" t="s">
        <v>26</v>
      </c>
      <c r="B143" s="138" t="s">
        <v>216</v>
      </c>
      <c r="C143" s="80">
        <f>D143+E143+F143</f>
        <v>50</v>
      </c>
      <c r="D143" s="88"/>
      <c r="E143" s="88"/>
      <c r="F143" s="88">
        <v>50</v>
      </c>
      <c r="G143" s="51"/>
      <c r="H143" s="80">
        <f>I143+J143+K143</f>
        <v>0</v>
      </c>
      <c r="I143" s="88"/>
      <c r="J143" s="88"/>
      <c r="K143" s="88">
        <v>0</v>
      </c>
      <c r="L143" s="128"/>
      <c r="M143" s="288">
        <f>H143/C143</f>
        <v>0</v>
      </c>
      <c r="N143" s="80">
        <f>O143+P143+Q143</f>
        <v>0</v>
      </c>
      <c r="O143" s="88"/>
      <c r="P143" s="88"/>
      <c r="Q143" s="88">
        <v>0</v>
      </c>
      <c r="R143" s="240"/>
      <c r="S143" s="288">
        <f>N143/C143</f>
        <v>0</v>
      </c>
      <c r="T143" s="227"/>
      <c r="U143" s="227"/>
    </row>
    <row r="144" spans="1:21" ht="12.75" customHeight="1">
      <c r="A144" s="72" t="s">
        <v>217</v>
      </c>
      <c r="B144" s="376" t="s">
        <v>29</v>
      </c>
      <c r="C144" s="75">
        <f>C145+C146+C147</f>
        <v>150</v>
      </c>
      <c r="D144" s="88"/>
      <c r="E144" s="128"/>
      <c r="F144" s="145">
        <f>F145+F146+F147</f>
        <v>150</v>
      </c>
      <c r="G144" s="51"/>
      <c r="H144" s="75">
        <f>H145+H146+H147</f>
        <v>0</v>
      </c>
      <c r="I144" s="88"/>
      <c r="J144" s="128"/>
      <c r="K144" s="145">
        <f>K145+K146+K147</f>
        <v>0</v>
      </c>
      <c r="L144" s="128"/>
      <c r="M144" s="277">
        <f>H144/C144</f>
        <v>0</v>
      </c>
      <c r="N144" s="75">
        <f>N145+N146+N147</f>
        <v>0</v>
      </c>
      <c r="O144" s="88"/>
      <c r="P144" s="128"/>
      <c r="Q144" s="145">
        <f>Q145+Q146+Q147</f>
        <v>0</v>
      </c>
      <c r="R144" s="240"/>
      <c r="S144" s="277">
        <f>N144/C144</f>
        <v>0</v>
      </c>
      <c r="T144" s="227"/>
      <c r="U144" s="227"/>
    </row>
    <row r="145" spans="1:21" ht="36.75" customHeight="1">
      <c r="A145" s="11" t="s">
        <v>47</v>
      </c>
      <c r="B145" s="347" t="s">
        <v>218</v>
      </c>
      <c r="C145" s="97">
        <f>F145</f>
        <v>120</v>
      </c>
      <c r="D145" s="95"/>
      <c r="E145" s="127"/>
      <c r="F145" s="95">
        <v>120</v>
      </c>
      <c r="G145" s="96"/>
      <c r="H145" s="80">
        <f>I145+J145+K145</f>
        <v>0</v>
      </c>
      <c r="I145" s="88"/>
      <c r="J145" s="88"/>
      <c r="K145" s="88">
        <v>0</v>
      </c>
      <c r="L145" s="128"/>
      <c r="M145" s="288">
        <f>H145/C145</f>
        <v>0</v>
      </c>
      <c r="N145" s="80">
        <f>O145+P145+Q145</f>
        <v>0</v>
      </c>
      <c r="O145" s="88"/>
      <c r="P145" s="88"/>
      <c r="Q145" s="88">
        <v>0</v>
      </c>
      <c r="R145" s="240"/>
      <c r="S145" s="288">
        <f>N145/C145</f>
        <v>0</v>
      </c>
      <c r="T145" s="227"/>
      <c r="U145" s="227"/>
    </row>
    <row r="146" spans="1:21" ht="42" customHeight="1">
      <c r="A146" s="10" t="s">
        <v>26</v>
      </c>
      <c r="B146" s="138" t="s">
        <v>219</v>
      </c>
      <c r="C146" s="80">
        <f>F146</f>
        <v>10</v>
      </c>
      <c r="D146" s="88"/>
      <c r="E146" s="128"/>
      <c r="F146" s="88">
        <v>10</v>
      </c>
      <c r="G146" s="51"/>
      <c r="H146" s="80">
        <f>I146+J146+K146</f>
        <v>0</v>
      </c>
      <c r="I146" s="88"/>
      <c r="J146" s="88"/>
      <c r="K146" s="88">
        <v>0</v>
      </c>
      <c r="L146" s="128"/>
      <c r="M146" s="288">
        <f>H146/C146</f>
        <v>0</v>
      </c>
      <c r="N146" s="80">
        <f>O146+P146+Q146</f>
        <v>0</v>
      </c>
      <c r="O146" s="88"/>
      <c r="P146" s="88"/>
      <c r="Q146" s="88">
        <v>0</v>
      </c>
      <c r="R146" s="240"/>
      <c r="S146" s="288">
        <f>N146/C146</f>
        <v>0</v>
      </c>
      <c r="T146" s="227"/>
      <c r="U146" s="227"/>
    </row>
    <row r="147" spans="1:21" ht="38.25" customHeight="1" thickBot="1">
      <c r="A147" s="12" t="s">
        <v>45</v>
      </c>
      <c r="B147" s="348" t="s">
        <v>220</v>
      </c>
      <c r="C147" s="81">
        <f>F147</f>
        <v>20</v>
      </c>
      <c r="D147" s="141"/>
      <c r="E147" s="180"/>
      <c r="F147" s="141">
        <v>20</v>
      </c>
      <c r="G147" s="142"/>
      <c r="H147" s="80">
        <f>I147+J147+K147</f>
        <v>0</v>
      </c>
      <c r="I147" s="88"/>
      <c r="J147" s="88"/>
      <c r="K147" s="88">
        <v>0</v>
      </c>
      <c r="L147" s="128"/>
      <c r="M147" s="288">
        <f>H147/C147</f>
        <v>0</v>
      </c>
      <c r="N147" s="80">
        <f>O147+P147+Q147</f>
        <v>0</v>
      </c>
      <c r="O147" s="88"/>
      <c r="P147" s="88"/>
      <c r="Q147" s="88">
        <v>0</v>
      </c>
      <c r="R147" s="240"/>
      <c r="S147" s="288">
        <f>N147/C147</f>
        <v>0</v>
      </c>
      <c r="T147" s="227"/>
      <c r="U147" s="227"/>
    </row>
    <row r="148" spans="1:21" ht="51.75" customHeight="1" thickBot="1">
      <c r="A148" s="27" t="s">
        <v>35</v>
      </c>
      <c r="B148" s="377" t="s">
        <v>116</v>
      </c>
      <c r="C148" s="90">
        <f>C149+C150</f>
        <v>200</v>
      </c>
      <c r="D148" s="90"/>
      <c r="E148" s="178"/>
      <c r="F148" s="90">
        <f>F149+F150</f>
        <v>200</v>
      </c>
      <c r="G148" s="46"/>
      <c r="H148" s="90">
        <f>H149+H150</f>
        <v>0</v>
      </c>
      <c r="I148" s="90"/>
      <c r="J148" s="178"/>
      <c r="K148" s="90">
        <f>K149+K150</f>
        <v>0</v>
      </c>
      <c r="L148" s="89"/>
      <c r="M148" s="272">
        <f t="shared" si="24"/>
        <v>0</v>
      </c>
      <c r="N148" s="90">
        <f>N149+N150</f>
        <v>0</v>
      </c>
      <c r="O148" s="90"/>
      <c r="P148" s="178"/>
      <c r="Q148" s="90">
        <f>Q149+Q150</f>
        <v>0</v>
      </c>
      <c r="R148" s="230"/>
      <c r="S148" s="272">
        <f t="shared" si="25"/>
        <v>0</v>
      </c>
      <c r="T148" s="221"/>
      <c r="U148" s="221"/>
    </row>
    <row r="149" spans="1:21" ht="28.5" customHeight="1">
      <c r="A149" s="11" t="s">
        <v>47</v>
      </c>
      <c r="B149" s="330" t="s">
        <v>144</v>
      </c>
      <c r="C149" s="293">
        <f>D149+E149+F149</f>
        <v>50</v>
      </c>
      <c r="D149" s="99"/>
      <c r="E149" s="99"/>
      <c r="F149" s="99">
        <v>50</v>
      </c>
      <c r="G149" s="96"/>
      <c r="H149" s="97">
        <f>I149+J149+K149</f>
        <v>0</v>
      </c>
      <c r="I149" s="95"/>
      <c r="J149" s="95"/>
      <c r="K149" s="99">
        <v>0</v>
      </c>
      <c r="L149" s="127"/>
      <c r="M149" s="287">
        <f t="shared" si="24"/>
        <v>0</v>
      </c>
      <c r="N149" s="97">
        <f>O149+P149+Q149</f>
        <v>0</v>
      </c>
      <c r="O149" s="95"/>
      <c r="P149" s="95"/>
      <c r="Q149" s="99">
        <v>0</v>
      </c>
      <c r="R149" s="244"/>
      <c r="S149" s="287">
        <f t="shared" si="25"/>
        <v>0</v>
      </c>
      <c r="T149" s="227"/>
      <c r="U149" s="227"/>
    </row>
    <row r="150" spans="1:21" ht="26.25" customHeight="1" thickBot="1">
      <c r="A150" s="31" t="s">
        <v>26</v>
      </c>
      <c r="B150" s="281" t="s">
        <v>143</v>
      </c>
      <c r="C150" s="100">
        <f>D150+E150+F150</f>
        <v>150</v>
      </c>
      <c r="D150" s="101"/>
      <c r="E150" s="101"/>
      <c r="F150" s="101">
        <v>150</v>
      </c>
      <c r="G150" s="51"/>
      <c r="H150" s="80">
        <f>I150+J150+K150</f>
        <v>0</v>
      </c>
      <c r="I150" s="88"/>
      <c r="J150" s="88"/>
      <c r="K150" s="101">
        <v>0</v>
      </c>
      <c r="L150" s="128"/>
      <c r="M150" s="287">
        <f t="shared" si="24"/>
        <v>0</v>
      </c>
      <c r="N150" s="80">
        <f>O150+P150+Q150</f>
        <v>0</v>
      </c>
      <c r="O150" s="88"/>
      <c r="P150" s="88"/>
      <c r="Q150" s="101">
        <v>0</v>
      </c>
      <c r="R150" s="240"/>
      <c r="S150" s="287">
        <f t="shared" si="25"/>
        <v>0</v>
      </c>
      <c r="T150" s="227"/>
      <c r="U150" s="227"/>
    </row>
    <row r="151" spans="1:21" ht="92.25" customHeight="1" thickBot="1">
      <c r="A151" s="26" t="s">
        <v>43</v>
      </c>
      <c r="B151" s="441" t="s">
        <v>113</v>
      </c>
      <c r="C151" s="200">
        <f>C152+C154+C158</f>
        <v>1800</v>
      </c>
      <c r="D151" s="200"/>
      <c r="E151" s="200"/>
      <c r="F151" s="200">
        <f>F152+F154+F158</f>
        <v>1800</v>
      </c>
      <c r="G151" s="168"/>
      <c r="H151" s="200">
        <f>H152+H154+H158</f>
        <v>0</v>
      </c>
      <c r="I151" s="200"/>
      <c r="J151" s="200"/>
      <c r="K151" s="200">
        <f>K152+K154+K158</f>
        <v>0</v>
      </c>
      <c r="L151" s="137"/>
      <c r="M151" s="272">
        <f aca="true" t="shared" si="26" ref="M151:M159">H151/C151</f>
        <v>0</v>
      </c>
      <c r="N151" s="200">
        <f>N152+N154+N158</f>
        <v>0</v>
      </c>
      <c r="O151" s="200"/>
      <c r="P151" s="200"/>
      <c r="Q151" s="200">
        <f>Q152+Q154+Q158</f>
        <v>0</v>
      </c>
      <c r="R151" s="242"/>
      <c r="S151" s="272">
        <f aca="true" t="shared" si="27" ref="S151:S159">N151/C151</f>
        <v>0</v>
      </c>
      <c r="T151" s="227"/>
      <c r="U151" s="227"/>
    </row>
    <row r="152" spans="1:21" ht="18" customHeight="1">
      <c r="A152" s="72" t="s">
        <v>176</v>
      </c>
      <c r="B152" s="376" t="s">
        <v>76</v>
      </c>
      <c r="C152" s="75">
        <f>C153</f>
        <v>100</v>
      </c>
      <c r="D152" s="152"/>
      <c r="E152" s="169"/>
      <c r="F152" s="209">
        <f>F153</f>
        <v>100</v>
      </c>
      <c r="G152" s="167"/>
      <c r="H152" s="75">
        <f>H153</f>
        <v>0</v>
      </c>
      <c r="I152" s="152"/>
      <c r="J152" s="169"/>
      <c r="K152" s="209">
        <f>K153</f>
        <v>0</v>
      </c>
      <c r="L152" s="169"/>
      <c r="M152" s="278">
        <f t="shared" si="26"/>
        <v>0</v>
      </c>
      <c r="N152" s="75">
        <f>N153</f>
        <v>0</v>
      </c>
      <c r="O152" s="152"/>
      <c r="P152" s="169"/>
      <c r="Q152" s="209">
        <f>Q153</f>
        <v>0</v>
      </c>
      <c r="R152" s="240"/>
      <c r="S152" s="278">
        <f t="shared" si="27"/>
        <v>0</v>
      </c>
      <c r="T152" s="227"/>
      <c r="U152" s="227"/>
    </row>
    <row r="153" spans="1:21" ht="76.5" customHeight="1">
      <c r="A153" s="50" t="s">
        <v>47</v>
      </c>
      <c r="B153" s="138" t="s">
        <v>115</v>
      </c>
      <c r="C153" s="80">
        <f>F153</f>
        <v>100</v>
      </c>
      <c r="D153" s="88"/>
      <c r="E153" s="128"/>
      <c r="F153" s="88">
        <v>100</v>
      </c>
      <c r="G153" s="51"/>
      <c r="H153" s="80">
        <f>K153</f>
        <v>0</v>
      </c>
      <c r="I153" s="88"/>
      <c r="J153" s="128"/>
      <c r="K153" s="88">
        <v>0</v>
      </c>
      <c r="L153" s="128"/>
      <c r="M153" s="287">
        <f t="shared" si="26"/>
        <v>0</v>
      </c>
      <c r="N153" s="80">
        <f>Q153</f>
        <v>0</v>
      </c>
      <c r="O153" s="88"/>
      <c r="P153" s="128"/>
      <c r="Q153" s="88">
        <v>0</v>
      </c>
      <c r="R153" s="240"/>
      <c r="S153" s="287">
        <f t="shared" si="27"/>
        <v>0</v>
      </c>
      <c r="T153" s="227"/>
      <c r="U153" s="227"/>
    </row>
    <row r="154" spans="1:21" ht="39.75" customHeight="1">
      <c r="A154" s="72" t="s">
        <v>177</v>
      </c>
      <c r="B154" s="437" t="s">
        <v>22</v>
      </c>
      <c r="C154" s="75">
        <f>SUM(C155:C157)</f>
        <v>300</v>
      </c>
      <c r="D154" s="88"/>
      <c r="E154" s="128"/>
      <c r="F154" s="145">
        <f>SUM(F155:F157)</f>
        <v>300</v>
      </c>
      <c r="G154" s="51"/>
      <c r="H154" s="75">
        <f>SUM(H155:H157)</f>
        <v>0</v>
      </c>
      <c r="I154" s="88"/>
      <c r="J154" s="128"/>
      <c r="K154" s="145">
        <f>SUM(K155:K157)</f>
        <v>0</v>
      </c>
      <c r="L154" s="128"/>
      <c r="M154" s="278">
        <f t="shared" si="26"/>
        <v>0</v>
      </c>
      <c r="N154" s="75">
        <f>SUM(N155:N157)</f>
        <v>0</v>
      </c>
      <c r="O154" s="88"/>
      <c r="P154" s="128"/>
      <c r="Q154" s="145">
        <f>SUM(Q155:Q157)</f>
        <v>0</v>
      </c>
      <c r="R154" s="240"/>
      <c r="S154" s="278">
        <f t="shared" si="27"/>
        <v>0</v>
      </c>
      <c r="T154" s="227"/>
      <c r="U154" s="227"/>
    </row>
    <row r="155" spans="1:21" ht="75" customHeight="1">
      <c r="A155" s="50" t="s">
        <v>47</v>
      </c>
      <c r="B155" s="138" t="s">
        <v>201</v>
      </c>
      <c r="C155" s="80">
        <f>F155</f>
        <v>100</v>
      </c>
      <c r="D155" s="88"/>
      <c r="E155" s="128"/>
      <c r="F155" s="88">
        <v>100</v>
      </c>
      <c r="G155" s="51"/>
      <c r="H155" s="80">
        <f>K155</f>
        <v>0</v>
      </c>
      <c r="I155" s="88"/>
      <c r="J155" s="128"/>
      <c r="K155" s="88">
        <v>0</v>
      </c>
      <c r="L155" s="128"/>
      <c r="M155" s="287">
        <f t="shared" si="26"/>
        <v>0</v>
      </c>
      <c r="N155" s="80">
        <f>Q155</f>
        <v>0</v>
      </c>
      <c r="O155" s="88"/>
      <c r="P155" s="128"/>
      <c r="Q155" s="88">
        <v>0</v>
      </c>
      <c r="R155" s="240"/>
      <c r="S155" s="287">
        <f t="shared" si="27"/>
        <v>0</v>
      </c>
      <c r="T155" s="227"/>
      <c r="U155" s="227"/>
    </row>
    <row r="156" spans="1:21" ht="39" customHeight="1">
      <c r="A156" s="50" t="s">
        <v>26</v>
      </c>
      <c r="B156" s="138" t="s">
        <v>202</v>
      </c>
      <c r="C156" s="80">
        <f>F156</f>
        <v>105</v>
      </c>
      <c r="D156" s="88"/>
      <c r="E156" s="128"/>
      <c r="F156" s="88">
        <v>105</v>
      </c>
      <c r="G156" s="51"/>
      <c r="H156" s="80">
        <f>K156</f>
        <v>0</v>
      </c>
      <c r="I156" s="88"/>
      <c r="J156" s="128"/>
      <c r="K156" s="88">
        <v>0</v>
      </c>
      <c r="L156" s="128"/>
      <c r="M156" s="287">
        <f t="shared" si="26"/>
        <v>0</v>
      </c>
      <c r="N156" s="80">
        <f>Q156</f>
        <v>0</v>
      </c>
      <c r="O156" s="88"/>
      <c r="P156" s="128"/>
      <c r="Q156" s="88">
        <v>0</v>
      </c>
      <c r="R156" s="240"/>
      <c r="S156" s="287">
        <f t="shared" si="27"/>
        <v>0</v>
      </c>
      <c r="T156" s="227"/>
      <c r="U156" s="227"/>
    </row>
    <row r="157" spans="1:21" ht="37.5" customHeight="1">
      <c r="A157" s="50" t="s">
        <v>45</v>
      </c>
      <c r="B157" s="138" t="s">
        <v>203</v>
      </c>
      <c r="C157" s="80">
        <f>F157</f>
        <v>95</v>
      </c>
      <c r="D157" s="88"/>
      <c r="E157" s="128"/>
      <c r="F157" s="88">
        <v>95</v>
      </c>
      <c r="G157" s="51"/>
      <c r="H157" s="80">
        <f>K157</f>
        <v>0</v>
      </c>
      <c r="I157" s="88"/>
      <c r="J157" s="128"/>
      <c r="K157" s="88">
        <v>0</v>
      </c>
      <c r="L157" s="128"/>
      <c r="M157" s="287">
        <f t="shared" si="26"/>
        <v>0</v>
      </c>
      <c r="N157" s="80">
        <f>Q157</f>
        <v>0</v>
      </c>
      <c r="O157" s="88"/>
      <c r="P157" s="128"/>
      <c r="Q157" s="88">
        <v>0</v>
      </c>
      <c r="R157" s="240"/>
      <c r="S157" s="287">
        <f t="shared" si="27"/>
        <v>0</v>
      </c>
      <c r="T157" s="227"/>
      <c r="U157" s="227"/>
    </row>
    <row r="158" spans="1:21" ht="15" customHeight="1">
      <c r="A158" s="292" t="s">
        <v>178</v>
      </c>
      <c r="B158" s="376" t="s">
        <v>159</v>
      </c>
      <c r="C158" s="75">
        <f>C159+C160+C161+C162+C163+C164+C165</f>
        <v>1400</v>
      </c>
      <c r="D158" s="152"/>
      <c r="E158" s="169"/>
      <c r="F158" s="145">
        <f>F159+F160+F161+F162+F163+F164+F165</f>
        <v>1400</v>
      </c>
      <c r="G158" s="51"/>
      <c r="H158" s="75">
        <f>H159+H160+H161+H162+H163+H164+H165</f>
        <v>0</v>
      </c>
      <c r="I158" s="152"/>
      <c r="J158" s="169"/>
      <c r="K158" s="145">
        <f>K159+K160+K161+K162+K163+K164+K165</f>
        <v>0</v>
      </c>
      <c r="L158" s="128"/>
      <c r="M158" s="277">
        <f t="shared" si="26"/>
        <v>0</v>
      </c>
      <c r="N158" s="75">
        <f>N159+N160+N161+N162+N163+N164+N165</f>
        <v>0</v>
      </c>
      <c r="O158" s="152"/>
      <c r="P158" s="169"/>
      <c r="Q158" s="145">
        <f>Q159+Q160+Q161+Q162+Q163+Q164+Q165</f>
        <v>0</v>
      </c>
      <c r="R158" s="240"/>
      <c r="S158" s="277">
        <f t="shared" si="27"/>
        <v>0</v>
      </c>
      <c r="T158" s="227"/>
      <c r="U158" s="227"/>
    </row>
    <row r="159" spans="1:21" ht="37.5" customHeight="1">
      <c r="A159" s="50" t="s">
        <v>47</v>
      </c>
      <c r="B159" s="329" t="s">
        <v>204</v>
      </c>
      <c r="C159" s="80">
        <f aca="true" t="shared" si="28" ref="C159:C165">F159</f>
        <v>200</v>
      </c>
      <c r="D159" s="88"/>
      <c r="E159" s="128"/>
      <c r="F159" s="88">
        <v>200</v>
      </c>
      <c r="G159" s="51"/>
      <c r="H159" s="80">
        <f aca="true" t="shared" si="29" ref="H159:H165">K159</f>
        <v>0</v>
      </c>
      <c r="I159" s="88"/>
      <c r="J159" s="128"/>
      <c r="K159" s="88">
        <v>0</v>
      </c>
      <c r="L159" s="128"/>
      <c r="M159" s="288">
        <f t="shared" si="26"/>
        <v>0</v>
      </c>
      <c r="N159" s="80">
        <f aca="true" t="shared" si="30" ref="N159:N165">Q159</f>
        <v>0</v>
      </c>
      <c r="O159" s="88"/>
      <c r="P159" s="128"/>
      <c r="Q159" s="88">
        <v>0</v>
      </c>
      <c r="R159" s="240"/>
      <c r="S159" s="288">
        <f t="shared" si="27"/>
        <v>0</v>
      </c>
      <c r="T159" s="227"/>
      <c r="U159" s="227"/>
    </row>
    <row r="160" spans="1:21" ht="24" customHeight="1">
      <c r="A160" s="10" t="s">
        <v>26</v>
      </c>
      <c r="B160" s="138" t="s">
        <v>205</v>
      </c>
      <c r="C160" s="80">
        <f t="shared" si="28"/>
        <v>200</v>
      </c>
      <c r="D160" s="88"/>
      <c r="E160" s="128"/>
      <c r="F160" s="88">
        <v>200</v>
      </c>
      <c r="G160" s="51"/>
      <c r="H160" s="80">
        <f t="shared" si="29"/>
        <v>0</v>
      </c>
      <c r="I160" s="88"/>
      <c r="J160" s="128"/>
      <c r="K160" s="88">
        <v>0</v>
      </c>
      <c r="L160" s="128"/>
      <c r="M160" s="288">
        <f aca="true" t="shared" si="31" ref="M160:M165">H160/C160</f>
        <v>0</v>
      </c>
      <c r="N160" s="80">
        <f t="shared" si="30"/>
        <v>0</v>
      </c>
      <c r="O160" s="88"/>
      <c r="P160" s="128"/>
      <c r="Q160" s="88">
        <v>0</v>
      </c>
      <c r="R160" s="240"/>
      <c r="S160" s="288">
        <f aca="true" t="shared" si="32" ref="S160:S165">N160/C160</f>
        <v>0</v>
      </c>
      <c r="T160" s="227"/>
      <c r="U160" s="227"/>
    </row>
    <row r="161" spans="1:21" ht="37.5" customHeight="1">
      <c r="A161" s="50" t="s">
        <v>45</v>
      </c>
      <c r="B161" s="329" t="s">
        <v>206</v>
      </c>
      <c r="C161" s="80">
        <f t="shared" si="28"/>
        <v>200</v>
      </c>
      <c r="D161" s="88"/>
      <c r="E161" s="128"/>
      <c r="F161" s="88">
        <v>200</v>
      </c>
      <c r="G161" s="51"/>
      <c r="H161" s="80">
        <f t="shared" si="29"/>
        <v>0</v>
      </c>
      <c r="I161" s="88"/>
      <c r="J161" s="128"/>
      <c r="K161" s="88">
        <v>0</v>
      </c>
      <c r="L161" s="128"/>
      <c r="M161" s="288">
        <f t="shared" si="31"/>
        <v>0</v>
      </c>
      <c r="N161" s="80">
        <f t="shared" si="30"/>
        <v>0</v>
      </c>
      <c r="O161" s="88"/>
      <c r="P161" s="128"/>
      <c r="Q161" s="88">
        <v>0</v>
      </c>
      <c r="R161" s="240"/>
      <c r="S161" s="288">
        <f t="shared" si="32"/>
        <v>0</v>
      </c>
      <c r="T161" s="227"/>
      <c r="U161" s="227"/>
    </row>
    <row r="162" spans="1:21" ht="37.5" customHeight="1">
      <c r="A162" s="50" t="s">
        <v>36</v>
      </c>
      <c r="B162" s="329" t="s">
        <v>207</v>
      </c>
      <c r="C162" s="80">
        <f t="shared" si="28"/>
        <v>200</v>
      </c>
      <c r="D162" s="88"/>
      <c r="E162" s="128"/>
      <c r="F162" s="88">
        <v>200</v>
      </c>
      <c r="G162" s="51"/>
      <c r="H162" s="80">
        <f t="shared" si="29"/>
        <v>0</v>
      </c>
      <c r="I162" s="88"/>
      <c r="J162" s="128"/>
      <c r="K162" s="88">
        <v>0</v>
      </c>
      <c r="L162" s="128"/>
      <c r="M162" s="288">
        <f t="shared" si="31"/>
        <v>0</v>
      </c>
      <c r="N162" s="80">
        <f t="shared" si="30"/>
        <v>0</v>
      </c>
      <c r="O162" s="88"/>
      <c r="P162" s="128"/>
      <c r="Q162" s="88">
        <v>0</v>
      </c>
      <c r="R162" s="240"/>
      <c r="S162" s="288">
        <f t="shared" si="32"/>
        <v>0</v>
      </c>
      <c r="T162" s="227"/>
      <c r="U162" s="227"/>
    </row>
    <row r="163" spans="1:21" ht="37.5" customHeight="1">
      <c r="A163" s="50" t="s">
        <v>37</v>
      </c>
      <c r="B163" s="329" t="s">
        <v>208</v>
      </c>
      <c r="C163" s="80">
        <f t="shared" si="28"/>
        <v>200</v>
      </c>
      <c r="D163" s="88"/>
      <c r="E163" s="128"/>
      <c r="F163" s="88">
        <v>200</v>
      </c>
      <c r="G163" s="51"/>
      <c r="H163" s="80">
        <f t="shared" si="29"/>
        <v>0</v>
      </c>
      <c r="I163" s="88"/>
      <c r="J163" s="128"/>
      <c r="K163" s="88">
        <v>0</v>
      </c>
      <c r="L163" s="128"/>
      <c r="M163" s="288">
        <f t="shared" si="31"/>
        <v>0</v>
      </c>
      <c r="N163" s="80">
        <f t="shared" si="30"/>
        <v>0</v>
      </c>
      <c r="O163" s="88"/>
      <c r="P163" s="128"/>
      <c r="Q163" s="88">
        <v>0</v>
      </c>
      <c r="R163" s="240"/>
      <c r="S163" s="288">
        <f t="shared" si="32"/>
        <v>0</v>
      </c>
      <c r="T163" s="227"/>
      <c r="U163" s="227"/>
    </row>
    <row r="164" spans="1:21" ht="36" customHeight="1">
      <c r="A164" s="10" t="s">
        <v>46</v>
      </c>
      <c r="B164" s="138" t="s">
        <v>209</v>
      </c>
      <c r="C164" s="80">
        <f t="shared" si="28"/>
        <v>200</v>
      </c>
      <c r="D164" s="88"/>
      <c r="E164" s="128"/>
      <c r="F164" s="88">
        <v>200</v>
      </c>
      <c r="G164" s="51"/>
      <c r="H164" s="80">
        <f t="shared" si="29"/>
        <v>0</v>
      </c>
      <c r="I164" s="88"/>
      <c r="J164" s="128"/>
      <c r="K164" s="88">
        <v>0</v>
      </c>
      <c r="L164" s="128"/>
      <c r="M164" s="288">
        <f t="shared" si="31"/>
        <v>0</v>
      </c>
      <c r="N164" s="80">
        <f t="shared" si="30"/>
        <v>0</v>
      </c>
      <c r="O164" s="88"/>
      <c r="P164" s="128"/>
      <c r="Q164" s="88">
        <v>0</v>
      </c>
      <c r="R164" s="240"/>
      <c r="S164" s="288">
        <f t="shared" si="32"/>
        <v>0</v>
      </c>
      <c r="T164" s="227"/>
      <c r="U164" s="227"/>
    </row>
    <row r="165" spans="1:21" ht="36" customHeight="1" thickBot="1">
      <c r="A165" s="43" t="s">
        <v>110</v>
      </c>
      <c r="B165" s="392" t="s">
        <v>210</v>
      </c>
      <c r="C165" s="133">
        <f t="shared" si="28"/>
        <v>200</v>
      </c>
      <c r="D165" s="63"/>
      <c r="E165" s="269"/>
      <c r="F165" s="63">
        <v>200</v>
      </c>
      <c r="G165" s="135"/>
      <c r="H165" s="80">
        <f t="shared" si="29"/>
        <v>0</v>
      </c>
      <c r="I165" s="88"/>
      <c r="J165" s="128"/>
      <c r="K165" s="88">
        <v>0</v>
      </c>
      <c r="L165" s="128"/>
      <c r="M165" s="288">
        <f t="shared" si="31"/>
        <v>0</v>
      </c>
      <c r="N165" s="80">
        <f t="shared" si="30"/>
        <v>0</v>
      </c>
      <c r="O165" s="88"/>
      <c r="P165" s="128"/>
      <c r="Q165" s="88">
        <v>0</v>
      </c>
      <c r="R165" s="240"/>
      <c r="S165" s="288">
        <f t="shared" si="32"/>
        <v>0</v>
      </c>
      <c r="T165" s="227"/>
      <c r="U165" s="227"/>
    </row>
    <row r="166" spans="1:21" ht="64.5" customHeight="1" thickBot="1">
      <c r="A166" s="400" t="s">
        <v>25</v>
      </c>
      <c r="B166" s="441" t="s">
        <v>254</v>
      </c>
      <c r="C166" s="198">
        <f>C167+C186</f>
        <v>6985</v>
      </c>
      <c r="D166" s="90"/>
      <c r="E166" s="178"/>
      <c r="F166" s="90">
        <f>F167+F186</f>
        <v>6985</v>
      </c>
      <c r="G166" s="93"/>
      <c r="H166" s="198">
        <f>H167+H186</f>
        <v>23.185</v>
      </c>
      <c r="I166" s="90"/>
      <c r="J166" s="178"/>
      <c r="K166" s="90">
        <f>K167+K186</f>
        <v>23.185</v>
      </c>
      <c r="L166" s="137"/>
      <c r="M166" s="272">
        <f aca="true" t="shared" si="33" ref="M166:M185">H166/C166</f>
        <v>0.0033192555476020042</v>
      </c>
      <c r="N166" s="198">
        <f>N167+N186</f>
        <v>23.185</v>
      </c>
      <c r="O166" s="90"/>
      <c r="P166" s="178"/>
      <c r="Q166" s="90">
        <f>Q167+Q186</f>
        <v>23.185</v>
      </c>
      <c r="R166" s="242"/>
      <c r="S166" s="272">
        <f aca="true" t="shared" si="34" ref="S166:S185">N166/C166</f>
        <v>0.0033192555476020042</v>
      </c>
      <c r="T166" s="227"/>
      <c r="U166" s="227"/>
    </row>
    <row r="167" spans="1:21" ht="39.75" customHeight="1">
      <c r="A167" s="417" t="s">
        <v>255</v>
      </c>
      <c r="B167" s="437" t="s">
        <v>22</v>
      </c>
      <c r="C167" s="418">
        <f>C168+C169+C170+C171+C172+C173+C174+C175+C176+C177+C178+C179+C180+C181+C182+C183+C184+C185</f>
        <v>6835</v>
      </c>
      <c r="D167" s="340"/>
      <c r="E167" s="341"/>
      <c r="F167" s="340">
        <f>F168+F169+F170+F171+F172+F173+F174+F175+F176+F177+F178+F179+F180+F181+F182+F183+F184+F185</f>
        <v>6835</v>
      </c>
      <c r="G167" s="132"/>
      <c r="H167" s="418">
        <f>H168+H169+H170+H171+H172+H173+H174+H175+H176+H177+H178+H179+H180+H181+H182+H183+H184+H185</f>
        <v>0</v>
      </c>
      <c r="I167" s="340"/>
      <c r="J167" s="341"/>
      <c r="K167" s="340">
        <f>K168+K169+K170+K171+K172+K173+K174+K175+K176+K177+K178+K179+K180+K181+K182+K183+K184+K185</f>
        <v>0</v>
      </c>
      <c r="L167" s="268"/>
      <c r="M167" s="278">
        <f t="shared" si="33"/>
        <v>0</v>
      </c>
      <c r="N167" s="418">
        <f>N168+N169+N170+N171+N172+N173+N174+N175+N176+N177+N178+N179+N180+N181+N182+N183+N184+N185</f>
        <v>0</v>
      </c>
      <c r="O167" s="340"/>
      <c r="P167" s="341"/>
      <c r="Q167" s="340">
        <f>Q168+Q169+Q170+Q171+Q172+Q173+Q174+Q175+Q176+Q177+Q178+Q179+Q180+Q181+Q182+Q183+Q184+Q185</f>
        <v>0</v>
      </c>
      <c r="R167" s="243"/>
      <c r="S167" s="278">
        <f t="shared" si="34"/>
        <v>0</v>
      </c>
      <c r="T167" s="227"/>
      <c r="U167" s="227"/>
    </row>
    <row r="168" spans="1:21" ht="61.5" customHeight="1">
      <c r="A168" s="11" t="s">
        <v>48</v>
      </c>
      <c r="B168" s="330" t="s">
        <v>149</v>
      </c>
      <c r="C168" s="97">
        <f>F168</f>
        <v>400</v>
      </c>
      <c r="D168" s="95"/>
      <c r="E168" s="95"/>
      <c r="F168" s="95">
        <v>400</v>
      </c>
      <c r="G168" s="96"/>
      <c r="H168" s="97">
        <f>K168</f>
        <v>0</v>
      </c>
      <c r="I168" s="95"/>
      <c r="J168" s="95"/>
      <c r="K168" s="95">
        <v>0</v>
      </c>
      <c r="L168" s="127"/>
      <c r="M168" s="287">
        <f t="shared" si="33"/>
        <v>0</v>
      </c>
      <c r="N168" s="97">
        <f>Q168</f>
        <v>0</v>
      </c>
      <c r="O168" s="95"/>
      <c r="P168" s="95"/>
      <c r="Q168" s="95">
        <v>0</v>
      </c>
      <c r="R168" s="244"/>
      <c r="S168" s="287">
        <f t="shared" si="34"/>
        <v>0</v>
      </c>
      <c r="T168" s="227"/>
      <c r="U168" s="227"/>
    </row>
    <row r="169" spans="1:21" ht="62.25" customHeight="1">
      <c r="A169" s="11" t="s">
        <v>49</v>
      </c>
      <c r="B169" s="281" t="s">
        <v>226</v>
      </c>
      <c r="C169" s="80">
        <f>E169+F169</f>
        <v>250</v>
      </c>
      <c r="D169" s="95"/>
      <c r="E169" s="95"/>
      <c r="F169" s="95">
        <v>250</v>
      </c>
      <c r="G169" s="96"/>
      <c r="H169" s="97">
        <f aca="true" t="shared" si="35" ref="H169:H185">J169+K169</f>
        <v>0</v>
      </c>
      <c r="I169" s="95"/>
      <c r="J169" s="95"/>
      <c r="K169" s="95">
        <v>0</v>
      </c>
      <c r="L169" s="127"/>
      <c r="M169" s="287">
        <f t="shared" si="33"/>
        <v>0</v>
      </c>
      <c r="N169" s="97">
        <f aca="true" t="shared" si="36" ref="N169:N185">P169+Q169</f>
        <v>0</v>
      </c>
      <c r="O169" s="95"/>
      <c r="P169" s="95"/>
      <c r="Q169" s="95">
        <v>0</v>
      </c>
      <c r="R169" s="244"/>
      <c r="S169" s="287">
        <f t="shared" si="34"/>
        <v>0</v>
      </c>
      <c r="T169" s="227"/>
      <c r="U169" s="227"/>
    </row>
    <row r="170" spans="1:21" ht="50.25" customHeight="1">
      <c r="A170" s="11" t="s">
        <v>27</v>
      </c>
      <c r="B170" s="281" t="s">
        <v>227</v>
      </c>
      <c r="C170" s="80">
        <f>F170</f>
        <v>25</v>
      </c>
      <c r="D170" s="95"/>
      <c r="E170" s="127"/>
      <c r="F170" s="95">
        <v>25</v>
      </c>
      <c r="G170" s="96"/>
      <c r="H170" s="97">
        <f t="shared" si="35"/>
        <v>0</v>
      </c>
      <c r="I170" s="95"/>
      <c r="J170" s="95"/>
      <c r="K170" s="95">
        <v>0</v>
      </c>
      <c r="L170" s="127"/>
      <c r="M170" s="287">
        <f t="shared" si="33"/>
        <v>0</v>
      </c>
      <c r="N170" s="97">
        <f t="shared" si="36"/>
        <v>0</v>
      </c>
      <c r="O170" s="95"/>
      <c r="P170" s="95"/>
      <c r="Q170" s="95">
        <v>0</v>
      </c>
      <c r="R170" s="244"/>
      <c r="S170" s="287">
        <f t="shared" si="34"/>
        <v>0</v>
      </c>
      <c r="T170" s="227"/>
      <c r="U170" s="227"/>
    </row>
    <row r="171" spans="1:21" ht="108" customHeight="1">
      <c r="A171" s="11" t="s">
        <v>34</v>
      </c>
      <c r="B171" s="281" t="s">
        <v>228</v>
      </c>
      <c r="C171" s="80">
        <f>F171</f>
        <v>600</v>
      </c>
      <c r="D171" s="95"/>
      <c r="E171" s="127"/>
      <c r="F171" s="95">
        <v>600</v>
      </c>
      <c r="G171" s="96"/>
      <c r="H171" s="97">
        <f t="shared" si="35"/>
        <v>0</v>
      </c>
      <c r="I171" s="95"/>
      <c r="J171" s="95"/>
      <c r="K171" s="95">
        <v>0</v>
      </c>
      <c r="L171" s="127"/>
      <c r="M171" s="287">
        <f t="shared" si="33"/>
        <v>0</v>
      </c>
      <c r="N171" s="97">
        <f t="shared" si="36"/>
        <v>0</v>
      </c>
      <c r="O171" s="95"/>
      <c r="P171" s="95"/>
      <c r="Q171" s="95">
        <v>0</v>
      </c>
      <c r="R171" s="244"/>
      <c r="S171" s="287">
        <f t="shared" si="34"/>
        <v>0</v>
      </c>
      <c r="T171" s="227"/>
      <c r="U171" s="227"/>
    </row>
    <row r="172" spans="1:21" ht="63" customHeight="1">
      <c r="A172" s="11" t="s">
        <v>53</v>
      </c>
      <c r="B172" s="281" t="s">
        <v>229</v>
      </c>
      <c r="C172" s="80">
        <f aca="true" t="shared" si="37" ref="C172:C183">F172</f>
        <v>150</v>
      </c>
      <c r="D172" s="95"/>
      <c r="E172" s="127"/>
      <c r="F172" s="95">
        <v>150</v>
      </c>
      <c r="G172" s="96"/>
      <c r="H172" s="97">
        <f t="shared" si="35"/>
        <v>0</v>
      </c>
      <c r="I172" s="95"/>
      <c r="J172" s="95"/>
      <c r="K172" s="95">
        <v>0</v>
      </c>
      <c r="L172" s="127"/>
      <c r="M172" s="287">
        <f t="shared" si="33"/>
        <v>0</v>
      </c>
      <c r="N172" s="97">
        <f t="shared" si="36"/>
        <v>0</v>
      </c>
      <c r="O172" s="95"/>
      <c r="P172" s="95"/>
      <c r="Q172" s="95">
        <v>0</v>
      </c>
      <c r="R172" s="244"/>
      <c r="S172" s="287">
        <f t="shared" si="34"/>
        <v>0</v>
      </c>
      <c r="T172" s="227"/>
      <c r="U172" s="227"/>
    </row>
    <row r="173" spans="1:21" ht="75" customHeight="1">
      <c r="A173" s="11" t="s">
        <v>74</v>
      </c>
      <c r="B173" s="281" t="s">
        <v>230</v>
      </c>
      <c r="C173" s="80">
        <f t="shared" si="37"/>
        <v>70</v>
      </c>
      <c r="D173" s="95"/>
      <c r="E173" s="127"/>
      <c r="F173" s="95">
        <v>70</v>
      </c>
      <c r="G173" s="96"/>
      <c r="H173" s="97">
        <f t="shared" si="35"/>
        <v>0</v>
      </c>
      <c r="I173" s="95"/>
      <c r="J173" s="95"/>
      <c r="K173" s="95">
        <v>0</v>
      </c>
      <c r="L173" s="127"/>
      <c r="M173" s="287">
        <f t="shared" si="33"/>
        <v>0</v>
      </c>
      <c r="N173" s="97">
        <f t="shared" si="36"/>
        <v>0</v>
      </c>
      <c r="O173" s="95"/>
      <c r="P173" s="95"/>
      <c r="Q173" s="95">
        <v>0</v>
      </c>
      <c r="R173" s="244"/>
      <c r="S173" s="287">
        <f t="shared" si="34"/>
        <v>0</v>
      </c>
      <c r="T173" s="227"/>
      <c r="U173" s="227"/>
    </row>
    <row r="174" spans="1:21" ht="75" customHeight="1">
      <c r="A174" s="11" t="s">
        <v>75</v>
      </c>
      <c r="B174" s="281" t="s">
        <v>231</v>
      </c>
      <c r="C174" s="80">
        <f t="shared" si="37"/>
        <v>350</v>
      </c>
      <c r="D174" s="95"/>
      <c r="E174" s="127"/>
      <c r="F174" s="95">
        <v>350</v>
      </c>
      <c r="G174" s="96"/>
      <c r="H174" s="97">
        <f t="shared" si="35"/>
        <v>0</v>
      </c>
      <c r="I174" s="95"/>
      <c r="J174" s="95"/>
      <c r="K174" s="95">
        <v>0</v>
      </c>
      <c r="L174" s="127"/>
      <c r="M174" s="287">
        <f t="shared" si="33"/>
        <v>0</v>
      </c>
      <c r="N174" s="97">
        <f t="shared" si="36"/>
        <v>0</v>
      </c>
      <c r="O174" s="95"/>
      <c r="P174" s="95"/>
      <c r="Q174" s="95">
        <v>0</v>
      </c>
      <c r="R174" s="244"/>
      <c r="S174" s="287">
        <f t="shared" si="34"/>
        <v>0</v>
      </c>
      <c r="T174" s="227"/>
      <c r="U174" s="227"/>
    </row>
    <row r="175" spans="1:21" ht="75" customHeight="1">
      <c r="A175" s="11" t="s">
        <v>232</v>
      </c>
      <c r="B175" s="281" t="s">
        <v>233</v>
      </c>
      <c r="C175" s="80">
        <f t="shared" si="37"/>
        <v>250</v>
      </c>
      <c r="D175" s="95"/>
      <c r="E175" s="127"/>
      <c r="F175" s="95">
        <v>250</v>
      </c>
      <c r="G175" s="96"/>
      <c r="H175" s="97">
        <f t="shared" si="35"/>
        <v>0</v>
      </c>
      <c r="I175" s="95"/>
      <c r="J175" s="95"/>
      <c r="K175" s="95">
        <v>0</v>
      </c>
      <c r="L175" s="127"/>
      <c r="M175" s="287">
        <f t="shared" si="33"/>
        <v>0</v>
      </c>
      <c r="N175" s="97">
        <f t="shared" si="36"/>
        <v>0</v>
      </c>
      <c r="O175" s="95"/>
      <c r="P175" s="95"/>
      <c r="Q175" s="95">
        <v>0</v>
      </c>
      <c r="R175" s="244"/>
      <c r="S175" s="287">
        <f t="shared" si="34"/>
        <v>0</v>
      </c>
      <c r="T175" s="227"/>
      <c r="U175" s="227"/>
    </row>
    <row r="176" spans="1:21" ht="75" customHeight="1">
      <c r="A176" s="11" t="s">
        <v>234</v>
      </c>
      <c r="B176" s="281" t="s">
        <v>235</v>
      </c>
      <c r="C176" s="80">
        <f t="shared" si="37"/>
        <v>350</v>
      </c>
      <c r="D176" s="95"/>
      <c r="E176" s="127"/>
      <c r="F176" s="95">
        <v>350</v>
      </c>
      <c r="G176" s="96"/>
      <c r="H176" s="97">
        <f t="shared" si="35"/>
        <v>0</v>
      </c>
      <c r="I176" s="95"/>
      <c r="J176" s="95"/>
      <c r="K176" s="95">
        <v>0</v>
      </c>
      <c r="L176" s="127"/>
      <c r="M176" s="287">
        <f t="shared" si="33"/>
        <v>0</v>
      </c>
      <c r="N176" s="97">
        <f t="shared" si="36"/>
        <v>0</v>
      </c>
      <c r="O176" s="95"/>
      <c r="P176" s="95"/>
      <c r="Q176" s="95">
        <v>0</v>
      </c>
      <c r="R176" s="244"/>
      <c r="S176" s="287">
        <f t="shared" si="34"/>
        <v>0</v>
      </c>
      <c r="T176" s="227"/>
      <c r="U176" s="227"/>
    </row>
    <row r="177" spans="1:21" ht="84" customHeight="1">
      <c r="A177" s="11" t="s">
        <v>236</v>
      </c>
      <c r="B177" s="281" t="s">
        <v>237</v>
      </c>
      <c r="C177" s="80">
        <f t="shared" si="37"/>
        <v>380</v>
      </c>
      <c r="D177" s="95"/>
      <c r="E177" s="127"/>
      <c r="F177" s="95">
        <v>380</v>
      </c>
      <c r="G177" s="96"/>
      <c r="H177" s="97">
        <f t="shared" si="35"/>
        <v>0</v>
      </c>
      <c r="I177" s="95"/>
      <c r="J177" s="95"/>
      <c r="K177" s="95">
        <v>0</v>
      </c>
      <c r="L177" s="127"/>
      <c r="M177" s="287">
        <f t="shared" si="33"/>
        <v>0</v>
      </c>
      <c r="N177" s="97">
        <f t="shared" si="36"/>
        <v>0</v>
      </c>
      <c r="O177" s="95"/>
      <c r="P177" s="95"/>
      <c r="Q177" s="95">
        <v>0</v>
      </c>
      <c r="R177" s="244"/>
      <c r="S177" s="287">
        <f t="shared" si="34"/>
        <v>0</v>
      </c>
      <c r="T177" s="227"/>
      <c r="U177" s="227"/>
    </row>
    <row r="178" spans="1:21" ht="97.5" customHeight="1">
      <c r="A178" s="11" t="s">
        <v>238</v>
      </c>
      <c r="B178" s="281" t="s">
        <v>239</v>
      </c>
      <c r="C178" s="80">
        <f t="shared" si="37"/>
        <v>700</v>
      </c>
      <c r="D178" s="95"/>
      <c r="E178" s="127"/>
      <c r="F178" s="95">
        <v>700</v>
      </c>
      <c r="G178" s="96"/>
      <c r="H178" s="97">
        <f t="shared" si="35"/>
        <v>0</v>
      </c>
      <c r="I178" s="95"/>
      <c r="J178" s="95"/>
      <c r="K178" s="95">
        <v>0</v>
      </c>
      <c r="L178" s="127"/>
      <c r="M178" s="287">
        <f t="shared" si="33"/>
        <v>0</v>
      </c>
      <c r="N178" s="97">
        <f t="shared" si="36"/>
        <v>0</v>
      </c>
      <c r="O178" s="95"/>
      <c r="P178" s="95"/>
      <c r="Q178" s="95">
        <v>0</v>
      </c>
      <c r="R178" s="244"/>
      <c r="S178" s="287">
        <f t="shared" si="34"/>
        <v>0</v>
      </c>
      <c r="T178" s="227"/>
      <c r="U178" s="227"/>
    </row>
    <row r="179" spans="1:21" ht="96.75" customHeight="1">
      <c r="A179" s="11" t="s">
        <v>240</v>
      </c>
      <c r="B179" s="281" t="s">
        <v>241</v>
      </c>
      <c r="C179" s="80">
        <f t="shared" si="37"/>
        <v>450</v>
      </c>
      <c r="D179" s="95"/>
      <c r="E179" s="127"/>
      <c r="F179" s="95">
        <v>450</v>
      </c>
      <c r="G179" s="96"/>
      <c r="H179" s="97">
        <f t="shared" si="35"/>
        <v>0</v>
      </c>
      <c r="I179" s="95"/>
      <c r="J179" s="95"/>
      <c r="K179" s="95">
        <v>0</v>
      </c>
      <c r="L179" s="127"/>
      <c r="M179" s="287">
        <f t="shared" si="33"/>
        <v>0</v>
      </c>
      <c r="N179" s="97">
        <f t="shared" si="36"/>
        <v>0</v>
      </c>
      <c r="O179" s="95"/>
      <c r="P179" s="95"/>
      <c r="Q179" s="95">
        <v>0</v>
      </c>
      <c r="R179" s="244"/>
      <c r="S179" s="287">
        <f t="shared" si="34"/>
        <v>0</v>
      </c>
      <c r="T179" s="227"/>
      <c r="U179" s="227"/>
    </row>
    <row r="180" spans="1:21" ht="96.75" customHeight="1">
      <c r="A180" s="11" t="s">
        <v>242</v>
      </c>
      <c r="B180" s="281" t="s">
        <v>243</v>
      </c>
      <c r="C180" s="80">
        <f t="shared" si="37"/>
        <v>650</v>
      </c>
      <c r="D180" s="95"/>
      <c r="E180" s="127"/>
      <c r="F180" s="95">
        <v>650</v>
      </c>
      <c r="G180" s="96"/>
      <c r="H180" s="97">
        <f t="shared" si="35"/>
        <v>0</v>
      </c>
      <c r="I180" s="95"/>
      <c r="J180" s="95"/>
      <c r="K180" s="95">
        <v>0</v>
      </c>
      <c r="L180" s="127"/>
      <c r="M180" s="287">
        <f t="shared" si="33"/>
        <v>0</v>
      </c>
      <c r="N180" s="97">
        <f t="shared" si="36"/>
        <v>0</v>
      </c>
      <c r="O180" s="95"/>
      <c r="P180" s="95"/>
      <c r="Q180" s="95">
        <v>0</v>
      </c>
      <c r="R180" s="244"/>
      <c r="S180" s="287">
        <f t="shared" si="34"/>
        <v>0</v>
      </c>
      <c r="T180" s="227"/>
      <c r="U180" s="227"/>
    </row>
    <row r="181" spans="1:21" ht="110.25" customHeight="1">
      <c r="A181" s="11" t="s">
        <v>244</v>
      </c>
      <c r="B181" s="281" t="s">
        <v>245</v>
      </c>
      <c r="C181" s="80">
        <f t="shared" si="37"/>
        <v>810</v>
      </c>
      <c r="D181" s="95"/>
      <c r="E181" s="127"/>
      <c r="F181" s="95">
        <v>810</v>
      </c>
      <c r="G181" s="96"/>
      <c r="H181" s="97">
        <f t="shared" si="35"/>
        <v>0</v>
      </c>
      <c r="I181" s="95"/>
      <c r="J181" s="95"/>
      <c r="K181" s="95">
        <v>0</v>
      </c>
      <c r="L181" s="127"/>
      <c r="M181" s="287">
        <f t="shared" si="33"/>
        <v>0</v>
      </c>
      <c r="N181" s="97">
        <f t="shared" si="36"/>
        <v>0</v>
      </c>
      <c r="O181" s="95"/>
      <c r="P181" s="95"/>
      <c r="Q181" s="95">
        <v>0</v>
      </c>
      <c r="R181" s="244"/>
      <c r="S181" s="287">
        <f t="shared" si="34"/>
        <v>0</v>
      </c>
      <c r="T181" s="227"/>
      <c r="U181" s="227"/>
    </row>
    <row r="182" spans="1:21" ht="120.75" customHeight="1">
      <c r="A182" s="11" t="s">
        <v>246</v>
      </c>
      <c r="B182" s="281" t="s">
        <v>247</v>
      </c>
      <c r="C182" s="80">
        <f t="shared" si="37"/>
        <v>340</v>
      </c>
      <c r="D182" s="95"/>
      <c r="E182" s="127"/>
      <c r="F182" s="95">
        <v>340</v>
      </c>
      <c r="G182" s="96"/>
      <c r="H182" s="97">
        <f t="shared" si="35"/>
        <v>0</v>
      </c>
      <c r="I182" s="95"/>
      <c r="J182" s="95"/>
      <c r="K182" s="95">
        <v>0</v>
      </c>
      <c r="L182" s="127"/>
      <c r="M182" s="287">
        <f t="shared" si="33"/>
        <v>0</v>
      </c>
      <c r="N182" s="97">
        <f t="shared" si="36"/>
        <v>0</v>
      </c>
      <c r="O182" s="95"/>
      <c r="P182" s="95"/>
      <c r="Q182" s="95">
        <v>0</v>
      </c>
      <c r="R182" s="244"/>
      <c r="S182" s="287">
        <f t="shared" si="34"/>
        <v>0</v>
      </c>
      <c r="T182" s="227"/>
      <c r="U182" s="227"/>
    </row>
    <row r="183" spans="1:21" ht="120.75" customHeight="1">
      <c r="A183" s="11" t="s">
        <v>248</v>
      </c>
      <c r="B183" s="281" t="s">
        <v>249</v>
      </c>
      <c r="C183" s="80">
        <f t="shared" si="37"/>
        <v>350</v>
      </c>
      <c r="D183" s="95"/>
      <c r="E183" s="127"/>
      <c r="F183" s="95">
        <v>350</v>
      </c>
      <c r="G183" s="96"/>
      <c r="H183" s="97">
        <f t="shared" si="35"/>
        <v>0</v>
      </c>
      <c r="I183" s="95"/>
      <c r="J183" s="95"/>
      <c r="K183" s="95">
        <v>0</v>
      </c>
      <c r="L183" s="127"/>
      <c r="M183" s="287">
        <f t="shared" si="33"/>
        <v>0</v>
      </c>
      <c r="N183" s="97">
        <f t="shared" si="36"/>
        <v>0</v>
      </c>
      <c r="O183" s="95"/>
      <c r="P183" s="95"/>
      <c r="Q183" s="95">
        <v>0</v>
      </c>
      <c r="R183" s="244"/>
      <c r="S183" s="287">
        <f t="shared" si="34"/>
        <v>0</v>
      </c>
      <c r="T183" s="227"/>
      <c r="U183" s="227"/>
    </row>
    <row r="184" spans="1:21" ht="107.25" customHeight="1">
      <c r="A184" s="10" t="s">
        <v>250</v>
      </c>
      <c r="B184" s="281" t="s">
        <v>251</v>
      </c>
      <c r="C184" s="80">
        <f>E184+F184</f>
        <v>350</v>
      </c>
      <c r="D184" s="88"/>
      <c r="E184" s="88"/>
      <c r="F184" s="88">
        <v>350</v>
      </c>
      <c r="G184" s="51"/>
      <c r="H184" s="80">
        <f t="shared" si="35"/>
        <v>0</v>
      </c>
      <c r="I184" s="88"/>
      <c r="J184" s="88"/>
      <c r="K184" s="88">
        <v>0</v>
      </c>
      <c r="L184" s="128"/>
      <c r="M184" s="287">
        <f t="shared" si="33"/>
        <v>0</v>
      </c>
      <c r="N184" s="80">
        <f t="shared" si="36"/>
        <v>0</v>
      </c>
      <c r="O184" s="88"/>
      <c r="P184" s="88"/>
      <c r="Q184" s="88">
        <v>0</v>
      </c>
      <c r="R184" s="240"/>
      <c r="S184" s="287">
        <f t="shared" si="34"/>
        <v>0</v>
      </c>
      <c r="T184" s="227"/>
      <c r="U184" s="227"/>
    </row>
    <row r="185" spans="1:21" ht="48" customHeight="1">
      <c r="A185" s="10" t="s">
        <v>252</v>
      </c>
      <c r="B185" s="281" t="s">
        <v>253</v>
      </c>
      <c r="C185" s="80">
        <f>E185+F185</f>
        <v>360</v>
      </c>
      <c r="D185" s="88"/>
      <c r="E185" s="88"/>
      <c r="F185" s="88">
        <v>360</v>
      </c>
      <c r="G185" s="51"/>
      <c r="H185" s="80">
        <f t="shared" si="35"/>
        <v>0</v>
      </c>
      <c r="I185" s="88"/>
      <c r="J185" s="88"/>
      <c r="K185" s="88">
        <v>0</v>
      </c>
      <c r="L185" s="128"/>
      <c r="M185" s="287">
        <f t="shared" si="33"/>
        <v>0</v>
      </c>
      <c r="N185" s="80">
        <f t="shared" si="36"/>
        <v>0</v>
      </c>
      <c r="O185" s="88"/>
      <c r="P185" s="88"/>
      <c r="Q185" s="88">
        <v>0</v>
      </c>
      <c r="R185" s="240"/>
      <c r="S185" s="287">
        <f t="shared" si="34"/>
        <v>0</v>
      </c>
      <c r="T185" s="227"/>
      <c r="U185" s="227"/>
    </row>
    <row r="186" spans="1:21" ht="39" customHeight="1">
      <c r="A186" s="72" t="s">
        <v>157</v>
      </c>
      <c r="B186" s="376" t="s">
        <v>73</v>
      </c>
      <c r="C186" s="151">
        <f>C187</f>
        <v>150</v>
      </c>
      <c r="D186" s="152"/>
      <c r="E186" s="152"/>
      <c r="F186" s="152">
        <f>F187</f>
        <v>150</v>
      </c>
      <c r="G186" s="134"/>
      <c r="H186" s="151">
        <f>H187</f>
        <v>23.185</v>
      </c>
      <c r="I186" s="152"/>
      <c r="J186" s="152"/>
      <c r="K186" s="152">
        <f>K187</f>
        <v>23.185</v>
      </c>
      <c r="L186" s="162"/>
      <c r="M186" s="277">
        <f aca="true" t="shared" si="38" ref="M186:M192">H186/C186</f>
        <v>0.15456666666666666</v>
      </c>
      <c r="N186" s="151">
        <f>N187</f>
        <v>23.185</v>
      </c>
      <c r="O186" s="152"/>
      <c r="P186" s="152"/>
      <c r="Q186" s="152">
        <f>Q187</f>
        <v>23.185</v>
      </c>
      <c r="R186" s="240"/>
      <c r="S186" s="277">
        <f aca="true" t="shared" si="39" ref="S186:S192">N186/C186</f>
        <v>0.15456666666666666</v>
      </c>
      <c r="T186" s="227"/>
      <c r="U186" s="227"/>
    </row>
    <row r="187" spans="1:21" ht="52.5" customHeight="1" thickBot="1">
      <c r="A187" s="41" t="s">
        <v>47</v>
      </c>
      <c r="B187" s="349" t="s">
        <v>14</v>
      </c>
      <c r="C187" s="80">
        <f>D187+E187+F187</f>
        <v>150</v>
      </c>
      <c r="D187" s="91"/>
      <c r="E187" s="91"/>
      <c r="F187" s="91">
        <v>150</v>
      </c>
      <c r="G187" s="92"/>
      <c r="H187" s="80">
        <f>I187+J187+K187</f>
        <v>23.185</v>
      </c>
      <c r="I187" s="91"/>
      <c r="J187" s="91"/>
      <c r="K187" s="91">
        <v>23.185</v>
      </c>
      <c r="L187" s="270"/>
      <c r="M187" s="287">
        <f t="shared" si="38"/>
        <v>0.15456666666666666</v>
      </c>
      <c r="N187" s="80">
        <f>O187+P187+Q187</f>
        <v>23.185</v>
      </c>
      <c r="O187" s="91"/>
      <c r="P187" s="91"/>
      <c r="Q187" s="91">
        <v>23.185</v>
      </c>
      <c r="R187" s="249"/>
      <c r="S187" s="287">
        <f t="shared" si="39"/>
        <v>0.15456666666666666</v>
      </c>
      <c r="T187" s="227"/>
      <c r="U187" s="227"/>
    </row>
    <row r="188" spans="1:21" ht="55.5" customHeight="1" thickBot="1">
      <c r="A188" s="42" t="s">
        <v>50</v>
      </c>
      <c r="B188" s="441" t="s">
        <v>170</v>
      </c>
      <c r="C188" s="198">
        <f>C189+C191</f>
        <v>1715.9170000000001</v>
      </c>
      <c r="D188" s="90"/>
      <c r="E188" s="178"/>
      <c r="F188" s="90">
        <f>F189+F191</f>
        <v>1715.9170000000001</v>
      </c>
      <c r="G188" s="93"/>
      <c r="H188" s="198">
        <f>H189+H191</f>
        <v>0</v>
      </c>
      <c r="I188" s="90"/>
      <c r="J188" s="178"/>
      <c r="K188" s="90">
        <f>K189+K191</f>
        <v>0</v>
      </c>
      <c r="L188" s="137"/>
      <c r="M188" s="272">
        <f t="shared" si="38"/>
        <v>0</v>
      </c>
      <c r="N188" s="198">
        <f>N189+N191</f>
        <v>0</v>
      </c>
      <c r="O188" s="90"/>
      <c r="P188" s="178"/>
      <c r="Q188" s="90">
        <f>Q189+Q191</f>
        <v>0</v>
      </c>
      <c r="R188" s="242"/>
      <c r="S188" s="272">
        <f t="shared" si="39"/>
        <v>0</v>
      </c>
      <c r="T188" s="227"/>
      <c r="U188" s="227"/>
    </row>
    <row r="189" spans="1:21" ht="38.25" customHeight="1">
      <c r="A189" s="343" t="s">
        <v>4</v>
      </c>
      <c r="B189" s="437" t="s">
        <v>22</v>
      </c>
      <c r="C189" s="340">
        <f>C190</f>
        <v>1673.766</v>
      </c>
      <c r="D189" s="340"/>
      <c r="E189" s="341"/>
      <c r="F189" s="340">
        <f>F190</f>
        <v>1673.766</v>
      </c>
      <c r="G189" s="132"/>
      <c r="H189" s="340">
        <f>H190</f>
        <v>0</v>
      </c>
      <c r="I189" s="340"/>
      <c r="J189" s="341"/>
      <c r="K189" s="340">
        <f>K190</f>
        <v>0</v>
      </c>
      <c r="L189" s="268"/>
      <c r="M189" s="276">
        <f t="shared" si="38"/>
        <v>0</v>
      </c>
      <c r="N189" s="340">
        <f>N190</f>
        <v>0</v>
      </c>
      <c r="O189" s="340"/>
      <c r="P189" s="341"/>
      <c r="Q189" s="340">
        <f>Q190</f>
        <v>0</v>
      </c>
      <c r="R189" s="342"/>
      <c r="S189" s="276">
        <f t="shared" si="39"/>
        <v>0</v>
      </c>
      <c r="T189" s="227"/>
      <c r="U189" s="227"/>
    </row>
    <row r="190" spans="1:21" ht="76.5" customHeight="1">
      <c r="A190" s="31" t="s">
        <v>46</v>
      </c>
      <c r="B190" s="281" t="s">
        <v>225</v>
      </c>
      <c r="C190" s="80">
        <f>F190</f>
        <v>1673.766</v>
      </c>
      <c r="D190" s="128"/>
      <c r="E190" s="128"/>
      <c r="F190" s="88">
        <v>1673.766</v>
      </c>
      <c r="G190" s="51"/>
      <c r="H190" s="80">
        <f>K190</f>
        <v>0</v>
      </c>
      <c r="I190" s="88"/>
      <c r="J190" s="88"/>
      <c r="K190" s="88">
        <v>0</v>
      </c>
      <c r="L190" s="88"/>
      <c r="M190" s="287">
        <f t="shared" si="38"/>
        <v>0</v>
      </c>
      <c r="N190" s="80">
        <f>Q190</f>
        <v>0</v>
      </c>
      <c r="O190" s="88"/>
      <c r="P190" s="88"/>
      <c r="Q190" s="88">
        <v>0</v>
      </c>
      <c r="R190" s="240"/>
      <c r="S190" s="287">
        <f t="shared" si="39"/>
        <v>0</v>
      </c>
      <c r="T190" s="227"/>
      <c r="U190" s="227"/>
    </row>
    <row r="191" spans="1:21" ht="40.5" customHeight="1">
      <c r="A191" s="344" t="s">
        <v>5</v>
      </c>
      <c r="B191" s="376" t="s">
        <v>73</v>
      </c>
      <c r="C191" s="75">
        <f>C192</f>
        <v>42.151</v>
      </c>
      <c r="D191" s="169"/>
      <c r="E191" s="169"/>
      <c r="F191" s="152">
        <f>F192</f>
        <v>42.151</v>
      </c>
      <c r="G191" s="128"/>
      <c r="H191" s="75">
        <f>H192</f>
        <v>0</v>
      </c>
      <c r="I191" s="169"/>
      <c r="J191" s="169"/>
      <c r="K191" s="152">
        <f>K192</f>
        <v>0</v>
      </c>
      <c r="L191" s="128"/>
      <c r="M191" s="278">
        <f t="shared" si="38"/>
        <v>0</v>
      </c>
      <c r="N191" s="75">
        <f>N192</f>
        <v>0</v>
      </c>
      <c r="O191" s="169"/>
      <c r="P191" s="169"/>
      <c r="Q191" s="152">
        <f>Q192</f>
        <v>0</v>
      </c>
      <c r="R191" s="240"/>
      <c r="S191" s="278">
        <f t="shared" si="39"/>
        <v>0</v>
      </c>
      <c r="T191" s="227"/>
      <c r="U191" s="227"/>
    </row>
    <row r="192" spans="1:21" ht="40.5" customHeight="1">
      <c r="A192" s="31" t="s">
        <v>47</v>
      </c>
      <c r="B192" s="357" t="s">
        <v>256</v>
      </c>
      <c r="C192" s="80">
        <f>F192</f>
        <v>42.151</v>
      </c>
      <c r="D192" s="128"/>
      <c r="E192" s="128"/>
      <c r="F192" s="88">
        <v>42.151</v>
      </c>
      <c r="G192" s="128"/>
      <c r="H192" s="80">
        <f>K192</f>
        <v>0</v>
      </c>
      <c r="I192" s="128"/>
      <c r="J192" s="128"/>
      <c r="K192" s="88">
        <v>0</v>
      </c>
      <c r="L192" s="128"/>
      <c r="M192" s="288">
        <f t="shared" si="38"/>
        <v>0</v>
      </c>
      <c r="N192" s="80">
        <f>Q192</f>
        <v>0</v>
      </c>
      <c r="O192" s="128"/>
      <c r="P192" s="128"/>
      <c r="Q192" s="88">
        <v>0</v>
      </c>
      <c r="R192" s="240"/>
      <c r="S192" s="288">
        <f t="shared" si="39"/>
        <v>0</v>
      </c>
      <c r="T192" s="227"/>
      <c r="U192" s="227"/>
    </row>
    <row r="193" spans="1:21" ht="91.5" customHeight="1" thickBot="1">
      <c r="A193" s="49" t="s">
        <v>42</v>
      </c>
      <c r="B193" s="442" t="s">
        <v>173</v>
      </c>
      <c r="C193" s="204">
        <f>C194+C195</f>
        <v>500</v>
      </c>
      <c r="D193" s="205"/>
      <c r="E193" s="206"/>
      <c r="F193" s="207">
        <f>F194+F195</f>
        <v>500</v>
      </c>
      <c r="G193" s="174"/>
      <c r="H193" s="170">
        <f>H194+H195</f>
        <v>0</v>
      </c>
      <c r="I193" s="171"/>
      <c r="J193" s="172"/>
      <c r="K193" s="173">
        <f>K194+K195</f>
        <v>0</v>
      </c>
      <c r="L193" s="172"/>
      <c r="M193" s="275">
        <f aca="true" t="shared" si="40" ref="M193:M200">H193/C193</f>
        <v>0</v>
      </c>
      <c r="N193" s="170">
        <f>N194+N195</f>
        <v>0</v>
      </c>
      <c r="O193" s="171"/>
      <c r="P193" s="172"/>
      <c r="Q193" s="173">
        <f>Q194+Q195</f>
        <v>0</v>
      </c>
      <c r="R193" s="250"/>
      <c r="S193" s="275">
        <f aca="true" t="shared" si="41" ref="S193:S205">N193/C193</f>
        <v>0</v>
      </c>
      <c r="T193" s="227"/>
      <c r="U193" s="227"/>
    </row>
    <row r="194" spans="1:21" ht="40.5" customHeight="1">
      <c r="A194" s="11" t="s">
        <v>47</v>
      </c>
      <c r="B194" s="347" t="s">
        <v>139</v>
      </c>
      <c r="C194" s="97">
        <f>F194</f>
        <v>100</v>
      </c>
      <c r="D194" s="95"/>
      <c r="E194" s="95"/>
      <c r="F194" s="95">
        <v>100</v>
      </c>
      <c r="G194" s="96"/>
      <c r="H194" s="97">
        <f>K194</f>
        <v>0</v>
      </c>
      <c r="I194" s="95"/>
      <c r="J194" s="95"/>
      <c r="K194" s="95">
        <v>0</v>
      </c>
      <c r="L194" s="127"/>
      <c r="M194" s="286">
        <f t="shared" si="40"/>
        <v>0</v>
      </c>
      <c r="N194" s="175">
        <f>Q194</f>
        <v>0</v>
      </c>
      <c r="O194" s="95"/>
      <c r="P194" s="95"/>
      <c r="Q194" s="95">
        <v>0</v>
      </c>
      <c r="R194" s="244"/>
      <c r="S194" s="286">
        <f t="shared" si="41"/>
        <v>0</v>
      </c>
      <c r="T194" s="227"/>
      <c r="U194" s="227"/>
    </row>
    <row r="195" spans="1:21" ht="41.25" customHeight="1">
      <c r="A195" s="10" t="s">
        <v>26</v>
      </c>
      <c r="B195" s="138" t="s">
        <v>276</v>
      </c>
      <c r="C195" s="80">
        <f>F195</f>
        <v>400</v>
      </c>
      <c r="D195" s="88"/>
      <c r="E195" s="88"/>
      <c r="F195" s="88">
        <v>400</v>
      </c>
      <c r="G195" s="51"/>
      <c r="H195" s="94">
        <f>K195</f>
        <v>0</v>
      </c>
      <c r="I195" s="88"/>
      <c r="J195" s="88"/>
      <c r="K195" s="88">
        <v>0</v>
      </c>
      <c r="L195" s="128"/>
      <c r="M195" s="288">
        <f t="shared" si="40"/>
        <v>0</v>
      </c>
      <c r="N195" s="94">
        <f>Q195</f>
        <v>0</v>
      </c>
      <c r="O195" s="88"/>
      <c r="P195" s="88"/>
      <c r="Q195" s="88">
        <v>0</v>
      </c>
      <c r="R195" s="240"/>
      <c r="S195" s="288">
        <f t="shared" si="41"/>
        <v>0</v>
      </c>
      <c r="T195" s="227"/>
      <c r="U195" s="227"/>
    </row>
    <row r="196" spans="1:21" ht="78.75" customHeight="1" thickBot="1">
      <c r="A196" s="363" t="s">
        <v>66</v>
      </c>
      <c r="B196" s="443" t="s">
        <v>7</v>
      </c>
      <c r="C196" s="364">
        <f>C197</f>
        <v>120</v>
      </c>
      <c r="D196" s="205"/>
      <c r="E196" s="205"/>
      <c r="F196" s="364">
        <f>F197</f>
        <v>120</v>
      </c>
      <c r="G196" s="365"/>
      <c r="H196" s="364">
        <f>H197</f>
        <v>0</v>
      </c>
      <c r="I196" s="205"/>
      <c r="J196" s="205"/>
      <c r="K196" s="364">
        <f>K197</f>
        <v>0</v>
      </c>
      <c r="L196" s="280"/>
      <c r="M196" s="275">
        <f t="shared" si="40"/>
        <v>0</v>
      </c>
      <c r="N196" s="364">
        <f>N197</f>
        <v>0</v>
      </c>
      <c r="O196" s="205"/>
      <c r="P196" s="205"/>
      <c r="Q196" s="364">
        <f>Q197</f>
        <v>0</v>
      </c>
      <c r="R196" s="250"/>
      <c r="S196" s="275">
        <f t="shared" si="41"/>
        <v>0</v>
      </c>
      <c r="T196" s="227"/>
      <c r="U196" s="227"/>
    </row>
    <row r="197" spans="1:21" ht="39.75" customHeight="1" thickBot="1">
      <c r="A197" s="10" t="s">
        <v>47</v>
      </c>
      <c r="B197" s="350" t="s">
        <v>262</v>
      </c>
      <c r="C197" s="117">
        <f>F197</f>
        <v>120</v>
      </c>
      <c r="D197" s="48"/>
      <c r="E197" s="48"/>
      <c r="F197" s="48">
        <v>120</v>
      </c>
      <c r="G197" s="132"/>
      <c r="H197" s="117">
        <f>K197</f>
        <v>0</v>
      </c>
      <c r="I197" s="48"/>
      <c r="J197" s="48"/>
      <c r="K197" s="48">
        <v>0</v>
      </c>
      <c r="L197" s="268"/>
      <c r="M197" s="286">
        <f t="shared" si="40"/>
        <v>0</v>
      </c>
      <c r="N197" s="117">
        <f>Q197</f>
        <v>0</v>
      </c>
      <c r="O197" s="48"/>
      <c r="P197" s="48"/>
      <c r="Q197" s="48">
        <v>0</v>
      </c>
      <c r="R197" s="243"/>
      <c r="S197" s="286">
        <f t="shared" si="41"/>
        <v>0</v>
      </c>
      <c r="T197" s="227"/>
      <c r="U197" s="227"/>
    </row>
    <row r="198" spans="1:21" ht="102" customHeight="1" thickBot="1">
      <c r="A198" s="27" t="s">
        <v>67</v>
      </c>
      <c r="B198" s="441" t="s">
        <v>85</v>
      </c>
      <c r="C198" s="179">
        <f>C199+C200</f>
        <v>343.7</v>
      </c>
      <c r="D198" s="90"/>
      <c r="E198" s="178"/>
      <c r="F198" s="176">
        <f>F199+F200</f>
        <v>343.7</v>
      </c>
      <c r="G198" s="46"/>
      <c r="H198" s="179">
        <f>H199+H200</f>
        <v>29.307</v>
      </c>
      <c r="I198" s="90"/>
      <c r="J198" s="178"/>
      <c r="K198" s="176">
        <f>K199+K200</f>
        <v>29.307</v>
      </c>
      <c r="L198" s="89"/>
      <c r="M198" s="272">
        <f t="shared" si="40"/>
        <v>0.08526913005528076</v>
      </c>
      <c r="N198" s="179">
        <f>N199+N200</f>
        <v>20.974</v>
      </c>
      <c r="O198" s="90"/>
      <c r="P198" s="178"/>
      <c r="Q198" s="176">
        <f>Q199+Q200</f>
        <v>20.974</v>
      </c>
      <c r="R198" s="242"/>
      <c r="S198" s="272">
        <f t="shared" si="41"/>
        <v>0.061024148967122493</v>
      </c>
      <c r="T198" s="227"/>
      <c r="U198" s="227"/>
    </row>
    <row r="199" spans="1:21" ht="51.75" customHeight="1">
      <c r="A199" s="284" t="s">
        <v>47</v>
      </c>
      <c r="B199" s="138" t="s">
        <v>86</v>
      </c>
      <c r="C199" s="202">
        <f>F199</f>
        <v>130</v>
      </c>
      <c r="D199" s="203"/>
      <c r="E199" s="203"/>
      <c r="F199" s="285">
        <v>130</v>
      </c>
      <c r="G199" s="149"/>
      <c r="H199" s="117">
        <f>K199</f>
        <v>29.307</v>
      </c>
      <c r="I199" s="48"/>
      <c r="J199" s="48"/>
      <c r="K199" s="109">
        <v>29.307</v>
      </c>
      <c r="L199" s="147"/>
      <c r="M199" s="286">
        <f t="shared" si="40"/>
        <v>0.22543846153846153</v>
      </c>
      <c r="N199" s="117">
        <f>Q199</f>
        <v>20.974</v>
      </c>
      <c r="O199" s="48"/>
      <c r="P199" s="48"/>
      <c r="Q199" s="109">
        <v>20.974</v>
      </c>
      <c r="R199" s="243"/>
      <c r="S199" s="286">
        <f t="shared" si="41"/>
        <v>0.16133846153846154</v>
      </c>
      <c r="T199" s="227"/>
      <c r="U199" s="227"/>
    </row>
    <row r="200" spans="1:21" ht="36.75" customHeight="1" thickBot="1">
      <c r="A200" s="11" t="s">
        <v>26</v>
      </c>
      <c r="B200" s="347" t="s">
        <v>211</v>
      </c>
      <c r="C200" s="97">
        <f>F200</f>
        <v>213.7</v>
      </c>
      <c r="D200" s="95"/>
      <c r="E200" s="95"/>
      <c r="F200" s="95">
        <v>213.7</v>
      </c>
      <c r="G200" s="96"/>
      <c r="H200" s="97">
        <f>K200</f>
        <v>0</v>
      </c>
      <c r="I200" s="95"/>
      <c r="J200" s="95"/>
      <c r="K200" s="95">
        <v>0</v>
      </c>
      <c r="L200" s="127"/>
      <c r="M200" s="288">
        <f t="shared" si="40"/>
        <v>0</v>
      </c>
      <c r="N200" s="97">
        <f>Q200</f>
        <v>0</v>
      </c>
      <c r="O200" s="95"/>
      <c r="P200" s="95"/>
      <c r="Q200" s="95">
        <v>0</v>
      </c>
      <c r="R200" s="244"/>
      <c r="S200" s="288">
        <f t="shared" si="41"/>
        <v>0</v>
      </c>
      <c r="T200" s="227"/>
      <c r="U200" s="227"/>
    </row>
    <row r="201" spans="1:21" ht="114.75" customHeight="1" thickBot="1">
      <c r="A201" s="27" t="s">
        <v>68</v>
      </c>
      <c r="B201" s="444" t="s">
        <v>89</v>
      </c>
      <c r="C201" s="179">
        <f>C202+C203+C204+C205</f>
        <v>77.6</v>
      </c>
      <c r="D201" s="90"/>
      <c r="E201" s="90"/>
      <c r="F201" s="182">
        <f>F202+F203+F204+F205</f>
        <v>77.6</v>
      </c>
      <c r="G201" s="93"/>
      <c r="H201" s="105">
        <f>H202+H203+H204+H205</f>
        <v>0</v>
      </c>
      <c r="I201" s="45"/>
      <c r="J201" s="45"/>
      <c r="K201" s="115">
        <f>K202+K203+K204+K205</f>
        <v>0</v>
      </c>
      <c r="L201" s="137"/>
      <c r="M201" s="272">
        <f>H201/C201</f>
        <v>0</v>
      </c>
      <c r="N201" s="105">
        <f>N202+N203+N204+N205</f>
        <v>0</v>
      </c>
      <c r="O201" s="45"/>
      <c r="P201" s="45"/>
      <c r="Q201" s="115">
        <f>Q202+Q203+Q204+Q205</f>
        <v>0</v>
      </c>
      <c r="R201" s="242"/>
      <c r="S201" s="272">
        <f t="shared" si="41"/>
        <v>0</v>
      </c>
      <c r="T201" s="227"/>
      <c r="U201" s="227"/>
    </row>
    <row r="202" spans="1:21" ht="36" customHeight="1">
      <c r="A202" s="11" t="s">
        <v>47</v>
      </c>
      <c r="B202" s="352" t="s">
        <v>90</v>
      </c>
      <c r="C202" s="117">
        <f>F202</f>
        <v>38</v>
      </c>
      <c r="D202" s="48"/>
      <c r="E202" s="48"/>
      <c r="F202" s="48">
        <v>38</v>
      </c>
      <c r="G202" s="132"/>
      <c r="H202" s="117">
        <f>K202</f>
        <v>0</v>
      </c>
      <c r="I202" s="95"/>
      <c r="J202" s="95"/>
      <c r="K202" s="95">
        <v>0</v>
      </c>
      <c r="L202" s="127"/>
      <c r="M202" s="288">
        <f>H202/C202</f>
        <v>0</v>
      </c>
      <c r="N202" s="117">
        <f>Q202</f>
        <v>0</v>
      </c>
      <c r="O202" s="95"/>
      <c r="P202" s="95"/>
      <c r="Q202" s="95">
        <v>0</v>
      </c>
      <c r="R202" s="244"/>
      <c r="S202" s="288">
        <f t="shared" si="41"/>
        <v>0</v>
      </c>
      <c r="T202" s="227"/>
      <c r="U202" s="227"/>
    </row>
    <row r="203" spans="1:21" ht="36" customHeight="1">
      <c r="A203" s="11" t="s">
        <v>26</v>
      </c>
      <c r="B203" s="353" t="s">
        <v>3</v>
      </c>
      <c r="C203" s="97">
        <f>F203</f>
        <v>12</v>
      </c>
      <c r="D203" s="95"/>
      <c r="E203" s="95"/>
      <c r="F203" s="95">
        <v>12</v>
      </c>
      <c r="G203" s="96"/>
      <c r="H203" s="97">
        <f>K203</f>
        <v>0</v>
      </c>
      <c r="I203" s="95"/>
      <c r="J203" s="95"/>
      <c r="K203" s="95">
        <v>0</v>
      </c>
      <c r="L203" s="127"/>
      <c r="M203" s="288">
        <f>H203/C203</f>
        <v>0</v>
      </c>
      <c r="N203" s="97">
        <f>Q203</f>
        <v>0</v>
      </c>
      <c r="O203" s="95"/>
      <c r="P203" s="95"/>
      <c r="Q203" s="95">
        <v>0</v>
      </c>
      <c r="R203" s="244"/>
      <c r="S203" s="288">
        <f t="shared" si="41"/>
        <v>0</v>
      </c>
      <c r="T203" s="227"/>
      <c r="U203" s="227"/>
    </row>
    <row r="204" spans="1:21" ht="35.25" customHeight="1">
      <c r="A204" s="11" t="s">
        <v>45</v>
      </c>
      <c r="B204" s="353" t="s">
        <v>91</v>
      </c>
      <c r="C204" s="97">
        <f>F204</f>
        <v>26</v>
      </c>
      <c r="D204" s="95"/>
      <c r="E204" s="95"/>
      <c r="F204" s="95">
        <v>26</v>
      </c>
      <c r="G204" s="96"/>
      <c r="H204" s="97">
        <f>K204</f>
        <v>0</v>
      </c>
      <c r="I204" s="95"/>
      <c r="J204" s="95"/>
      <c r="K204" s="95">
        <v>0</v>
      </c>
      <c r="L204" s="127"/>
      <c r="M204" s="288">
        <f>H204/C204</f>
        <v>0</v>
      </c>
      <c r="N204" s="97">
        <f>Q204</f>
        <v>0</v>
      </c>
      <c r="O204" s="95"/>
      <c r="P204" s="95"/>
      <c r="Q204" s="95">
        <v>0</v>
      </c>
      <c r="R204" s="244"/>
      <c r="S204" s="288">
        <f t="shared" si="41"/>
        <v>0</v>
      </c>
      <c r="T204" s="227"/>
      <c r="U204" s="227"/>
    </row>
    <row r="205" spans="1:21" ht="37.5" customHeight="1" thickBot="1">
      <c r="A205" s="12" t="s">
        <v>36</v>
      </c>
      <c r="B205" s="354" t="s">
        <v>92</v>
      </c>
      <c r="C205" s="81">
        <f>F205</f>
        <v>1.6</v>
      </c>
      <c r="D205" s="141"/>
      <c r="E205" s="141"/>
      <c r="F205" s="141">
        <v>1.6</v>
      </c>
      <c r="G205" s="142"/>
      <c r="H205" s="81">
        <f>K205</f>
        <v>0</v>
      </c>
      <c r="I205" s="141"/>
      <c r="J205" s="141"/>
      <c r="K205" s="141">
        <v>0</v>
      </c>
      <c r="L205" s="180"/>
      <c r="M205" s="288">
        <f>H205/C205</f>
        <v>0</v>
      </c>
      <c r="N205" s="81">
        <f>Q205</f>
        <v>0</v>
      </c>
      <c r="O205" s="141"/>
      <c r="P205" s="141"/>
      <c r="Q205" s="141">
        <v>0</v>
      </c>
      <c r="R205" s="241"/>
      <c r="S205" s="288">
        <f t="shared" si="41"/>
        <v>0</v>
      </c>
      <c r="T205" s="227"/>
      <c r="U205" s="227"/>
    </row>
    <row r="206" spans="1:21" ht="91.5" customHeight="1" thickBot="1">
      <c r="A206" s="27" t="s">
        <v>271</v>
      </c>
      <c r="B206" s="445" t="s">
        <v>141</v>
      </c>
      <c r="C206" s="179">
        <f>C207</f>
        <v>50</v>
      </c>
      <c r="D206" s="90"/>
      <c r="E206" s="178"/>
      <c r="F206" s="176">
        <f>F207</f>
        <v>50</v>
      </c>
      <c r="G206" s="93"/>
      <c r="H206" s="179">
        <f>H207</f>
        <v>0</v>
      </c>
      <c r="I206" s="90"/>
      <c r="J206" s="178"/>
      <c r="K206" s="176">
        <f>K207</f>
        <v>0</v>
      </c>
      <c r="L206" s="137"/>
      <c r="M206" s="272">
        <f aca="true" t="shared" si="42" ref="M206:M212">H206/C206</f>
        <v>0</v>
      </c>
      <c r="N206" s="179">
        <f>N207</f>
        <v>0</v>
      </c>
      <c r="O206" s="90"/>
      <c r="P206" s="178"/>
      <c r="Q206" s="176">
        <f>Q207</f>
        <v>0</v>
      </c>
      <c r="R206" s="242"/>
      <c r="S206" s="272">
        <f aca="true" t="shared" si="43" ref="S206:S212">N206/C206</f>
        <v>0</v>
      </c>
      <c r="T206" s="227"/>
      <c r="U206" s="227"/>
    </row>
    <row r="207" spans="1:21" ht="36" customHeight="1" thickBot="1">
      <c r="A207" s="10" t="s">
        <v>47</v>
      </c>
      <c r="B207" s="351" t="s">
        <v>15</v>
      </c>
      <c r="C207" s="117">
        <f>F207</f>
        <v>50</v>
      </c>
      <c r="D207" s="48"/>
      <c r="E207" s="48"/>
      <c r="F207" s="48">
        <v>50</v>
      </c>
      <c r="G207" s="132"/>
      <c r="H207" s="117">
        <f>K207</f>
        <v>0</v>
      </c>
      <c r="I207" s="48"/>
      <c r="J207" s="48"/>
      <c r="K207" s="48">
        <v>0</v>
      </c>
      <c r="L207" s="268"/>
      <c r="M207" s="286">
        <f t="shared" si="42"/>
        <v>0</v>
      </c>
      <c r="N207" s="117">
        <f>Q207</f>
        <v>0</v>
      </c>
      <c r="O207" s="48"/>
      <c r="P207" s="48"/>
      <c r="Q207" s="48">
        <v>0</v>
      </c>
      <c r="R207" s="243"/>
      <c r="S207" s="286">
        <f t="shared" si="43"/>
        <v>0</v>
      </c>
      <c r="T207" s="227"/>
      <c r="U207" s="227"/>
    </row>
    <row r="208" spans="1:21" ht="78" customHeight="1" thickBot="1">
      <c r="A208" s="27" t="s">
        <v>272</v>
      </c>
      <c r="B208" s="377" t="s">
        <v>257</v>
      </c>
      <c r="C208" s="179">
        <f>C209+C210</f>
        <v>575.484</v>
      </c>
      <c r="D208" s="90"/>
      <c r="E208" s="178"/>
      <c r="F208" s="176">
        <f>F209+F210</f>
        <v>575.484</v>
      </c>
      <c r="G208" s="93"/>
      <c r="H208" s="179">
        <f>H209+H210</f>
        <v>0</v>
      </c>
      <c r="I208" s="90"/>
      <c r="J208" s="178"/>
      <c r="K208" s="176">
        <f>K209+K210</f>
        <v>0</v>
      </c>
      <c r="L208" s="137"/>
      <c r="M208" s="272">
        <f t="shared" si="42"/>
        <v>0</v>
      </c>
      <c r="N208" s="179">
        <f>N209+N210</f>
        <v>0</v>
      </c>
      <c r="O208" s="90"/>
      <c r="P208" s="178"/>
      <c r="Q208" s="176">
        <f>Q209+Q210</f>
        <v>0</v>
      </c>
      <c r="R208" s="242"/>
      <c r="S208" s="272">
        <f t="shared" si="43"/>
        <v>0</v>
      </c>
      <c r="T208" s="227"/>
      <c r="U208" s="227"/>
    </row>
    <row r="209" spans="1:21" ht="25.5" customHeight="1">
      <c r="A209" s="11" t="s">
        <v>47</v>
      </c>
      <c r="B209" s="138" t="s">
        <v>258</v>
      </c>
      <c r="C209" s="97">
        <f aca="true" t="shared" si="44" ref="C209:C219">F209</f>
        <v>201.194</v>
      </c>
      <c r="D209" s="95"/>
      <c r="E209" s="95"/>
      <c r="F209" s="95">
        <v>201.194</v>
      </c>
      <c r="G209" s="96"/>
      <c r="H209" s="98">
        <f aca="true" t="shared" si="45" ref="H209:H215">K209</f>
        <v>0</v>
      </c>
      <c r="I209" s="88"/>
      <c r="J209" s="88"/>
      <c r="K209" s="95">
        <v>0</v>
      </c>
      <c r="L209" s="128"/>
      <c r="M209" s="288">
        <f t="shared" si="42"/>
        <v>0</v>
      </c>
      <c r="N209" s="80">
        <f aca="true" t="shared" si="46" ref="N209:N215">Q209</f>
        <v>0</v>
      </c>
      <c r="O209" s="88"/>
      <c r="P209" s="88"/>
      <c r="Q209" s="95">
        <v>0</v>
      </c>
      <c r="R209" s="244"/>
      <c r="S209" s="288">
        <f t="shared" si="43"/>
        <v>0</v>
      </c>
      <c r="T209" s="227"/>
      <c r="U209" s="227"/>
    </row>
    <row r="210" spans="1:21" ht="26.25" customHeight="1" thickBot="1">
      <c r="A210" s="11" t="s">
        <v>26</v>
      </c>
      <c r="B210" s="138" t="s">
        <v>259</v>
      </c>
      <c r="C210" s="97">
        <f t="shared" si="44"/>
        <v>374.29</v>
      </c>
      <c r="D210" s="95"/>
      <c r="E210" s="95"/>
      <c r="F210" s="95">
        <v>374.29</v>
      </c>
      <c r="G210" s="96"/>
      <c r="H210" s="98">
        <f t="shared" si="45"/>
        <v>0</v>
      </c>
      <c r="I210" s="88"/>
      <c r="J210" s="88"/>
      <c r="K210" s="95">
        <v>0</v>
      </c>
      <c r="L210" s="128"/>
      <c r="M210" s="288">
        <f t="shared" si="42"/>
        <v>0</v>
      </c>
      <c r="N210" s="80">
        <f t="shared" si="46"/>
        <v>0</v>
      </c>
      <c r="O210" s="88"/>
      <c r="P210" s="88"/>
      <c r="Q210" s="95">
        <v>0</v>
      </c>
      <c r="R210" s="244"/>
      <c r="S210" s="288">
        <f t="shared" si="43"/>
        <v>0</v>
      </c>
      <c r="T210" s="227"/>
      <c r="U210" s="227"/>
    </row>
    <row r="211" spans="1:21" ht="53.25" customHeight="1" thickBot="1">
      <c r="A211" s="27" t="s">
        <v>273</v>
      </c>
      <c r="B211" s="441" t="s">
        <v>191</v>
      </c>
      <c r="C211" s="179">
        <f>C212</f>
        <v>7115</v>
      </c>
      <c r="D211" s="90"/>
      <c r="E211" s="90"/>
      <c r="F211" s="90">
        <f>F212</f>
        <v>7115</v>
      </c>
      <c r="G211" s="168"/>
      <c r="H211" s="179">
        <f>H212</f>
        <v>2590.013</v>
      </c>
      <c r="I211" s="90"/>
      <c r="J211" s="90"/>
      <c r="K211" s="90">
        <f>K212</f>
        <v>2590.013</v>
      </c>
      <c r="L211" s="89"/>
      <c r="M211" s="272">
        <f t="shared" si="42"/>
        <v>0.36402150386507376</v>
      </c>
      <c r="N211" s="179">
        <f>N212</f>
        <v>1742.518</v>
      </c>
      <c r="O211" s="90"/>
      <c r="P211" s="90"/>
      <c r="Q211" s="90">
        <f>Q212</f>
        <v>1742.518</v>
      </c>
      <c r="R211" s="242"/>
      <c r="S211" s="272">
        <f t="shared" si="43"/>
        <v>0.24490765987350668</v>
      </c>
      <c r="T211" s="227"/>
      <c r="U211" s="227"/>
    </row>
    <row r="212" spans="1:21" ht="87.75" customHeight="1" thickBot="1">
      <c r="A212" s="12" t="s">
        <v>47</v>
      </c>
      <c r="B212" s="348" t="s">
        <v>190</v>
      </c>
      <c r="C212" s="81">
        <f>F212</f>
        <v>7115</v>
      </c>
      <c r="D212" s="141"/>
      <c r="E212" s="141"/>
      <c r="F212" s="141">
        <v>7115</v>
      </c>
      <c r="G212" s="310"/>
      <c r="H212" s="391">
        <f>K212</f>
        <v>2590.013</v>
      </c>
      <c r="I212" s="141"/>
      <c r="J212" s="141"/>
      <c r="K212" s="141">
        <v>2590.013</v>
      </c>
      <c r="L212" s="180"/>
      <c r="M212" s="306">
        <f t="shared" si="42"/>
        <v>0.36402150386507376</v>
      </c>
      <c r="N212" s="81">
        <f>Q212</f>
        <v>1742.518</v>
      </c>
      <c r="O212" s="141"/>
      <c r="P212" s="141"/>
      <c r="Q212" s="141">
        <v>1742.518</v>
      </c>
      <c r="R212" s="241"/>
      <c r="S212" s="306">
        <f t="shared" si="43"/>
        <v>0.24490765987350668</v>
      </c>
      <c r="T212" s="227"/>
      <c r="U212" s="227"/>
    </row>
    <row r="213" spans="1:21" ht="80.25" customHeight="1" thickBot="1">
      <c r="A213" s="27" t="s">
        <v>71</v>
      </c>
      <c r="B213" s="441" t="s">
        <v>151</v>
      </c>
      <c r="C213" s="179">
        <f>C214+C215</f>
        <v>60</v>
      </c>
      <c r="D213" s="90"/>
      <c r="E213" s="178"/>
      <c r="F213" s="176">
        <f>F214+F215</f>
        <v>60</v>
      </c>
      <c r="G213" s="168"/>
      <c r="H213" s="179">
        <f>H214+H215</f>
        <v>0</v>
      </c>
      <c r="I213" s="90"/>
      <c r="J213" s="178"/>
      <c r="K213" s="176">
        <f>K214+K215</f>
        <v>0</v>
      </c>
      <c r="L213" s="89"/>
      <c r="M213" s="272">
        <f aca="true" t="shared" si="47" ref="M213:M220">H213/C213</f>
        <v>0</v>
      </c>
      <c r="N213" s="179">
        <f>N214+N215</f>
        <v>0</v>
      </c>
      <c r="O213" s="90"/>
      <c r="P213" s="178"/>
      <c r="Q213" s="176">
        <f>Q214+Q215</f>
        <v>0</v>
      </c>
      <c r="R213" s="242"/>
      <c r="S213" s="272">
        <f aca="true" t="shared" si="48" ref="S213:S219">N213/C213</f>
        <v>0</v>
      </c>
      <c r="T213" s="227"/>
      <c r="U213" s="227"/>
    </row>
    <row r="214" spans="1:21" ht="63" customHeight="1">
      <c r="A214" s="15" t="s">
        <v>47</v>
      </c>
      <c r="B214" s="355" t="s">
        <v>277</v>
      </c>
      <c r="C214" s="202">
        <f t="shared" si="44"/>
        <v>50</v>
      </c>
      <c r="D214" s="203"/>
      <c r="E214" s="296"/>
      <c r="F214" s="203">
        <v>50</v>
      </c>
      <c r="G214" s="294"/>
      <c r="H214" s="202">
        <f t="shared" si="45"/>
        <v>0</v>
      </c>
      <c r="I214" s="203"/>
      <c r="J214" s="203"/>
      <c r="K214" s="203">
        <v>0</v>
      </c>
      <c r="L214" s="268"/>
      <c r="M214" s="286">
        <f t="shared" si="47"/>
        <v>0</v>
      </c>
      <c r="N214" s="202">
        <f t="shared" si="46"/>
        <v>0</v>
      </c>
      <c r="O214" s="203"/>
      <c r="P214" s="203"/>
      <c r="Q214" s="203">
        <v>0</v>
      </c>
      <c r="R214" s="243"/>
      <c r="S214" s="286">
        <f t="shared" si="48"/>
        <v>0</v>
      </c>
      <c r="T214" s="227"/>
      <c r="U214" s="227"/>
    </row>
    <row r="215" spans="1:21" ht="40.5" customHeight="1" thickBot="1">
      <c r="A215" s="302" t="s">
        <v>26</v>
      </c>
      <c r="B215" s="356" t="s">
        <v>150</v>
      </c>
      <c r="C215" s="197">
        <f t="shared" si="44"/>
        <v>10</v>
      </c>
      <c r="D215" s="297"/>
      <c r="E215" s="303"/>
      <c r="F215" s="297">
        <v>10</v>
      </c>
      <c r="G215" s="208"/>
      <c r="H215" s="197">
        <f t="shared" si="45"/>
        <v>0</v>
      </c>
      <c r="I215" s="297"/>
      <c r="J215" s="297"/>
      <c r="K215" s="297">
        <v>0</v>
      </c>
      <c r="L215" s="280"/>
      <c r="M215" s="291">
        <f t="shared" si="47"/>
        <v>0</v>
      </c>
      <c r="N215" s="197">
        <f t="shared" si="46"/>
        <v>0</v>
      </c>
      <c r="O215" s="297"/>
      <c r="P215" s="297"/>
      <c r="Q215" s="297">
        <v>0</v>
      </c>
      <c r="R215" s="250"/>
      <c r="S215" s="291">
        <f t="shared" si="48"/>
        <v>0</v>
      </c>
      <c r="T215" s="227"/>
      <c r="U215" s="227"/>
    </row>
    <row r="216" spans="1:21" ht="90.75" customHeight="1" thickBot="1">
      <c r="A216" s="49" t="s">
        <v>72</v>
      </c>
      <c r="B216" s="446" t="s">
        <v>278</v>
      </c>
      <c r="C216" s="204">
        <f>C217</f>
        <v>65</v>
      </c>
      <c r="D216" s="205"/>
      <c r="E216" s="206"/>
      <c r="F216" s="176">
        <f>F217</f>
        <v>65</v>
      </c>
      <c r="G216" s="208"/>
      <c r="H216" s="204">
        <f>H217</f>
        <v>0</v>
      </c>
      <c r="I216" s="205"/>
      <c r="J216" s="206"/>
      <c r="K216" s="176">
        <f>K217</f>
        <v>0</v>
      </c>
      <c r="L216" s="172"/>
      <c r="M216" s="275">
        <f t="shared" si="47"/>
        <v>0</v>
      </c>
      <c r="N216" s="204">
        <f>N217</f>
        <v>0</v>
      </c>
      <c r="O216" s="205"/>
      <c r="P216" s="206"/>
      <c r="Q216" s="176">
        <f>Q217</f>
        <v>0</v>
      </c>
      <c r="R216" s="250"/>
      <c r="S216" s="275">
        <f t="shared" si="48"/>
        <v>0</v>
      </c>
      <c r="T216" s="227"/>
      <c r="U216" s="227"/>
    </row>
    <row r="217" spans="1:21" ht="38.25" customHeight="1" thickBot="1">
      <c r="A217" s="295" t="s">
        <v>47</v>
      </c>
      <c r="B217" s="355" t="s">
        <v>268</v>
      </c>
      <c r="C217" s="202">
        <f t="shared" si="44"/>
        <v>65</v>
      </c>
      <c r="D217" s="296"/>
      <c r="E217" s="296"/>
      <c r="F217" s="203">
        <v>65</v>
      </c>
      <c r="G217" s="294"/>
      <c r="H217" s="202">
        <f>K217</f>
        <v>0</v>
      </c>
      <c r="I217" s="203"/>
      <c r="J217" s="203"/>
      <c r="K217" s="203">
        <v>0</v>
      </c>
      <c r="L217" s="268"/>
      <c r="M217" s="286">
        <f t="shared" si="47"/>
        <v>0</v>
      </c>
      <c r="N217" s="202">
        <f>Q217</f>
        <v>0</v>
      </c>
      <c r="O217" s="203"/>
      <c r="P217" s="203"/>
      <c r="Q217" s="203">
        <v>0</v>
      </c>
      <c r="R217" s="299"/>
      <c r="S217" s="286">
        <f t="shared" si="48"/>
        <v>0</v>
      </c>
      <c r="T217" s="227"/>
      <c r="U217" s="227"/>
    </row>
    <row r="218" spans="1:21" ht="80.25" customHeight="1" thickBot="1">
      <c r="A218" s="26" t="s">
        <v>81</v>
      </c>
      <c r="B218" s="447" t="s">
        <v>171</v>
      </c>
      <c r="C218" s="311">
        <f>C219</f>
        <v>50</v>
      </c>
      <c r="D218" s="178"/>
      <c r="E218" s="178"/>
      <c r="F218" s="189">
        <f>F219</f>
        <v>50</v>
      </c>
      <c r="G218" s="93"/>
      <c r="H218" s="311">
        <f>H219</f>
        <v>0</v>
      </c>
      <c r="I218" s="178"/>
      <c r="J218" s="178"/>
      <c r="K218" s="189">
        <f>K219</f>
        <v>0</v>
      </c>
      <c r="L218" s="136"/>
      <c r="M218" s="272">
        <f t="shared" si="47"/>
        <v>0</v>
      </c>
      <c r="N218" s="311">
        <f>N219</f>
        <v>0</v>
      </c>
      <c r="O218" s="178"/>
      <c r="P218" s="178"/>
      <c r="Q218" s="189">
        <f>Q219</f>
        <v>0</v>
      </c>
      <c r="R218" s="331"/>
      <c r="S218" s="272">
        <f t="shared" si="48"/>
        <v>0</v>
      </c>
      <c r="T218" s="227"/>
      <c r="U218" s="227"/>
    </row>
    <row r="219" spans="1:21" ht="62.25" customHeight="1">
      <c r="A219" s="307" t="s">
        <v>47</v>
      </c>
      <c r="B219" s="358" t="s">
        <v>152</v>
      </c>
      <c r="C219" s="293">
        <f t="shared" si="44"/>
        <v>50</v>
      </c>
      <c r="D219" s="298"/>
      <c r="E219" s="298"/>
      <c r="F219" s="99">
        <v>50</v>
      </c>
      <c r="G219" s="308"/>
      <c r="H219" s="293">
        <f>K219</f>
        <v>0</v>
      </c>
      <c r="I219" s="99"/>
      <c r="J219" s="99"/>
      <c r="K219" s="99">
        <v>0</v>
      </c>
      <c r="L219" s="127"/>
      <c r="M219" s="287">
        <f t="shared" si="47"/>
        <v>0</v>
      </c>
      <c r="N219" s="293">
        <f>Q219</f>
        <v>0</v>
      </c>
      <c r="O219" s="99"/>
      <c r="P219" s="99"/>
      <c r="Q219" s="99">
        <v>0</v>
      </c>
      <c r="R219" s="301"/>
      <c r="S219" s="287">
        <f t="shared" si="48"/>
        <v>0</v>
      </c>
      <c r="T219" s="227"/>
      <c r="U219" s="227"/>
    </row>
    <row r="220" spans="1:21" ht="96.75" customHeight="1" thickBot="1">
      <c r="A220" s="363" t="s">
        <v>87</v>
      </c>
      <c r="B220" s="446" t="s">
        <v>162</v>
      </c>
      <c r="C220" s="383">
        <f>C221+C222</f>
        <v>40</v>
      </c>
      <c r="D220" s="206"/>
      <c r="E220" s="206"/>
      <c r="F220" s="379">
        <f>F221+F222</f>
        <v>40</v>
      </c>
      <c r="G220" s="174"/>
      <c r="H220" s="383">
        <f>H221+H222</f>
        <v>0</v>
      </c>
      <c r="I220" s="206"/>
      <c r="J220" s="206"/>
      <c r="K220" s="379">
        <f>K221+K222</f>
        <v>0</v>
      </c>
      <c r="L220" s="384"/>
      <c r="M220" s="275">
        <f t="shared" si="47"/>
        <v>0</v>
      </c>
      <c r="N220" s="383">
        <f>N221+N222</f>
        <v>0</v>
      </c>
      <c r="O220" s="206"/>
      <c r="P220" s="206"/>
      <c r="Q220" s="379">
        <f>Q221+Q222</f>
        <v>0</v>
      </c>
      <c r="R220" s="385"/>
      <c r="S220" s="275">
        <f>N220/C220</f>
        <v>0</v>
      </c>
      <c r="T220" s="227"/>
      <c r="U220" s="227"/>
    </row>
    <row r="221" spans="1:21" ht="38.25" customHeight="1">
      <c r="A221" s="295" t="s">
        <v>47</v>
      </c>
      <c r="B221" s="355" t="s">
        <v>189</v>
      </c>
      <c r="C221" s="390">
        <f>F221</f>
        <v>20</v>
      </c>
      <c r="D221" s="296"/>
      <c r="E221" s="296"/>
      <c r="F221" s="285">
        <v>20</v>
      </c>
      <c r="G221" s="294"/>
      <c r="H221" s="202">
        <f>K221</f>
        <v>0</v>
      </c>
      <c r="I221" s="203"/>
      <c r="J221" s="203"/>
      <c r="K221" s="203">
        <v>0</v>
      </c>
      <c r="L221" s="268"/>
      <c r="M221" s="286">
        <f>H221/C221</f>
        <v>0</v>
      </c>
      <c r="N221" s="202">
        <f>Q221</f>
        <v>0</v>
      </c>
      <c r="O221" s="203"/>
      <c r="P221" s="203"/>
      <c r="Q221" s="203">
        <v>0</v>
      </c>
      <c r="R221" s="299"/>
      <c r="S221" s="286">
        <f>N221/C221</f>
        <v>0</v>
      </c>
      <c r="T221" s="227"/>
      <c r="U221" s="227"/>
    </row>
    <row r="222" spans="1:21" ht="63.75" customHeight="1" thickBot="1">
      <c r="A222" s="300" t="s">
        <v>26</v>
      </c>
      <c r="B222" s="345" t="s">
        <v>158</v>
      </c>
      <c r="C222" s="304">
        <f>F222</f>
        <v>20</v>
      </c>
      <c r="D222" s="309"/>
      <c r="E222" s="309"/>
      <c r="F222" s="305">
        <v>20</v>
      </c>
      <c r="G222" s="310"/>
      <c r="H222" s="389">
        <f>K222</f>
        <v>0</v>
      </c>
      <c r="I222" s="305"/>
      <c r="J222" s="305"/>
      <c r="K222" s="305">
        <v>0</v>
      </c>
      <c r="L222" s="180"/>
      <c r="M222" s="306">
        <f>H222/C222</f>
        <v>0</v>
      </c>
      <c r="N222" s="389">
        <f>Q222</f>
        <v>0</v>
      </c>
      <c r="O222" s="305"/>
      <c r="P222" s="305"/>
      <c r="Q222" s="305">
        <v>0</v>
      </c>
      <c r="R222" s="388"/>
      <c r="S222" s="306">
        <f>N222/C222</f>
        <v>0</v>
      </c>
      <c r="T222" s="227"/>
      <c r="U222" s="227"/>
    </row>
    <row r="223" spans="1:21" ht="20.25" customHeight="1" thickBot="1">
      <c r="A223" s="504"/>
      <c r="B223" s="359" t="s">
        <v>51</v>
      </c>
      <c r="C223" s="90">
        <f>C8+C28+C30+C38+C50+C55+C61+C89+C98+C101+C136+C138+C148+C151+C166+C188+C193+C196+C198+C201+C206+C208+C211+C213+C216+C218+C220</f>
        <v>225178.90099999998</v>
      </c>
      <c r="D223" s="90">
        <f>D8+D28+D30+D38+D50+D55+D61+D89+D98+D101+D136+D138+D148+D151+D166+D188+D193+D196+D198+D201+D206+D208+D211+D213+D216+D218+D220</f>
        <v>0</v>
      </c>
      <c r="E223" s="90">
        <f>E8+E28+E30+E38+E50+E55+E61+E89+E98+E101+E136+E138+E148+E151+E166+E188+E193+E196+E198+E201+E206+E208+E211+E213+E216+E218+E220</f>
        <v>515.511</v>
      </c>
      <c r="F223" s="90">
        <f>F8+F28+F30+F38+F50+F55+F61+F89+F98+F101+F136+F138+F148+F151+F166+F188+F193+F196+F198+F201+F206+F208+F211+F213+F216+F218+F220</f>
        <v>224663.38999999998</v>
      </c>
      <c r="G223" s="46"/>
      <c r="H223" s="90">
        <f>H8+H28+H30+H38+H50+H55+H61+H89+H98+H101+H136+H138+H148+H151+H166+H188+H193+H196+H198+H201+H206+H208+H211+H213+H216+H218+H220</f>
        <v>9974.643</v>
      </c>
      <c r="I223" s="90">
        <f>I8+I28+I30+I38+I50+I55+I61+I89+I98+I101+I136+I138+I148+I151+I166+I188+I193+I196+I198+I201+I206+I208+I211+I213+I216+I218+I220</f>
        <v>0</v>
      </c>
      <c r="J223" s="90">
        <f>J8+J28+J30+J38+J50+J55+J61+J89+J98+J101+J136+J138+J148+J151+J166+J188+J193+J196+J198+J201+J206+J208+J211+J213+J216+J218+J220</f>
        <v>0</v>
      </c>
      <c r="K223" s="90">
        <f>K8+K28+K30+K38+K50+K55+K61+K89+K98+K101+K136+K138+K148+K151+K166+K188+K193+K196+K198+K201+K206+K208+K211+K213+K216+K218+K220</f>
        <v>9974.643</v>
      </c>
      <c r="L223" s="90">
        <f>L8+L28+L30+L38+L50+L55+L61+L89+L98+L101+L136+L138+L148+L151+L166+L188+L193+L196+L198+L201+L206+L208+L211+L213+L216+L218+L220</f>
        <v>0</v>
      </c>
      <c r="M223" s="272">
        <f>H223/C223</f>
        <v>0.04429652580993812</v>
      </c>
      <c r="N223" s="90">
        <f>N8+N28+N30+N38+N50+N55+N61+N89+N98+N101+N136+N138+N148+N151+N166+N188+N193+N196+N198+N201+N206+N208+N211+N213+N216+N218+N220</f>
        <v>8524.637</v>
      </c>
      <c r="O223" s="90">
        <f>O8+O28+O30+O38+O50+O55+O61+O89+O98+O101+O136+O138+O148+O151+O166+O188+O193+O196+O198+O201+O206+O208+O211+O213+O216+O218+O220</f>
        <v>0</v>
      </c>
      <c r="P223" s="90">
        <f>P8+P28+P30+P38+P50+P55+P61+P89+P98+P101+P136+P138+P148+P151+P166+P188+P193+P196+P198+P201+P206+P208+P211+P213+P216+P218+P220</f>
        <v>0</v>
      </c>
      <c r="Q223" s="90">
        <f>Q8+Q28+Q30+Q38+Q50+Q55+Q61+Q89+Q98+Q101+Q136+Q138+Q148+Q151+Q166+Q188+Q193+Q196+Q198+Q201+Q206+Q208+Q211+Q213+Q216+Q218+Q220</f>
        <v>8524.637</v>
      </c>
      <c r="R223" s="90">
        <f>R8+R28+R30+R38+R50+R55+R61+R89+R98+R101+R136+R138+R148+R151+R166+R188+R193+R196+R198+R201+R206+R208+R211+R213+R216+R218+R220</f>
        <v>0</v>
      </c>
      <c r="S223" s="272">
        <f>N223/C223</f>
        <v>0.037857174727040706</v>
      </c>
      <c r="T223" s="373"/>
      <c r="U223" s="373"/>
    </row>
    <row r="224" spans="1:21" ht="30.75" customHeight="1" thickBot="1">
      <c r="A224" s="505"/>
      <c r="B224" s="320" t="s">
        <v>187</v>
      </c>
      <c r="C224" s="323">
        <f>C58</f>
        <v>515.511</v>
      </c>
      <c r="D224" s="323">
        <f>D58</f>
        <v>0</v>
      </c>
      <c r="E224" s="323">
        <f>E58</f>
        <v>515.511</v>
      </c>
      <c r="F224" s="324"/>
      <c r="G224" s="325"/>
      <c r="H224" s="321">
        <f>J224</f>
        <v>0</v>
      </c>
      <c r="I224" s="322"/>
      <c r="J224" s="323">
        <f>J58</f>
        <v>0</v>
      </c>
      <c r="K224" s="326"/>
      <c r="L224" s="327"/>
      <c r="M224" s="325"/>
      <c r="N224" s="321">
        <f>P224</f>
        <v>0</v>
      </c>
      <c r="O224" s="322"/>
      <c r="P224" s="323">
        <f>P58</f>
        <v>0</v>
      </c>
      <c r="Q224" s="326"/>
      <c r="R224" s="327"/>
      <c r="S224" s="325"/>
      <c r="T224" s="5"/>
      <c r="U224" s="5"/>
    </row>
    <row r="225" spans="1:21" ht="30.75" customHeight="1">
      <c r="A225" s="315"/>
      <c r="B225" s="316"/>
      <c r="C225" s="346"/>
      <c r="D225" s="318"/>
      <c r="E225" s="317"/>
      <c r="F225" s="319"/>
      <c r="G225" s="5"/>
      <c r="H225" s="346"/>
      <c r="I225" s="318"/>
      <c r="J225" s="317"/>
      <c r="K225" s="5"/>
      <c r="L225" s="5"/>
      <c r="M225" s="5"/>
      <c r="N225" s="346"/>
      <c r="O225" s="318"/>
      <c r="P225" s="317"/>
      <c r="Q225" s="5"/>
      <c r="R225" s="5"/>
      <c r="S225" s="5"/>
      <c r="T225" s="5"/>
      <c r="U225" s="5"/>
    </row>
    <row r="226" spans="1:21" ht="42.75" customHeight="1">
      <c r="A226" s="6"/>
      <c r="B226" s="503" t="s">
        <v>280</v>
      </c>
      <c r="C226" s="503"/>
      <c r="D226" s="13"/>
      <c r="E226" s="13"/>
      <c r="F226" s="7"/>
      <c r="G226" s="6"/>
      <c r="H226" s="6"/>
      <c r="I226" s="6"/>
      <c r="J226" s="6"/>
      <c r="K226" s="6"/>
      <c r="L226" s="16"/>
      <c r="M226" s="16"/>
      <c r="N226" s="6"/>
      <c r="O226" s="282"/>
      <c r="P226" s="283" t="s">
        <v>281</v>
      </c>
      <c r="Q226" s="282"/>
      <c r="R226" s="1"/>
      <c r="S226" s="1"/>
      <c r="T226" s="1"/>
      <c r="U226" s="1"/>
    </row>
    <row r="227" spans="1:21" ht="46.5" customHeight="1">
      <c r="A227" s="8"/>
      <c r="B227" s="16" t="s">
        <v>30</v>
      </c>
      <c r="C227" s="33"/>
      <c r="D227" s="6"/>
      <c r="E227" s="7"/>
      <c r="F227" s="14"/>
      <c r="G227" s="14"/>
      <c r="H227" s="14"/>
      <c r="I227" s="14"/>
      <c r="J227" s="6"/>
      <c r="K227" s="14"/>
      <c r="L227" s="14"/>
      <c r="M227" s="14"/>
      <c r="N227" s="14"/>
      <c r="O227" s="14"/>
      <c r="P227" s="2"/>
      <c r="Q227" s="1"/>
      <c r="R227" s="1"/>
      <c r="S227" s="1"/>
      <c r="T227" s="1"/>
      <c r="U227" s="1"/>
    </row>
    <row r="228" spans="1:21" ht="22.5" customHeight="1" hidden="1">
      <c r="A228" s="8"/>
      <c r="B228" s="6"/>
      <c r="C228" s="33"/>
      <c r="D228" s="6"/>
      <c r="E228" s="7"/>
      <c r="F228" s="14"/>
      <c r="G228" s="14"/>
      <c r="H228" s="14"/>
      <c r="I228" s="14"/>
      <c r="J228" s="16"/>
      <c r="K228" s="14"/>
      <c r="L228" s="14"/>
      <c r="M228" s="14"/>
      <c r="N228" s="14"/>
      <c r="O228" s="14"/>
      <c r="P228" s="2"/>
      <c r="Q228" s="1"/>
      <c r="R228" s="1"/>
      <c r="S228" s="1"/>
      <c r="T228" s="1"/>
      <c r="U228" s="1"/>
    </row>
    <row r="229" spans="1:21" ht="26.25" customHeight="1">
      <c r="A229" s="8"/>
      <c r="B229" s="501" t="s">
        <v>20</v>
      </c>
      <c r="C229" s="501"/>
      <c r="D229" s="58"/>
      <c r="E229" s="58"/>
      <c r="F229" s="14"/>
      <c r="G229" s="14"/>
      <c r="H229" s="14"/>
      <c r="I229" s="14"/>
      <c r="J229" s="6"/>
      <c r="K229" s="14"/>
      <c r="L229" s="14"/>
      <c r="M229" s="14"/>
      <c r="N229" s="14"/>
      <c r="O229" s="502" t="s">
        <v>84</v>
      </c>
      <c r="P229" s="502"/>
      <c r="Q229" s="502"/>
      <c r="R229" s="1"/>
      <c r="S229" s="1"/>
      <c r="T229" s="1"/>
      <c r="U229" s="1"/>
    </row>
    <row r="230" spans="1:21" ht="40.5" customHeight="1">
      <c r="A230" s="6"/>
      <c r="B230" s="53"/>
      <c r="C230" s="53"/>
      <c r="D230" s="53"/>
      <c r="E230" s="53"/>
      <c r="F230" s="6"/>
      <c r="G230" s="6"/>
      <c r="H230" s="6"/>
      <c r="I230" s="6"/>
      <c r="J230" s="1"/>
      <c r="K230" s="1"/>
      <c r="L230" s="54"/>
      <c r="M230" s="54"/>
      <c r="N230" s="1"/>
      <c r="O230" s="1"/>
      <c r="P230" s="2"/>
      <c r="Q230" s="1"/>
      <c r="R230" s="1"/>
      <c r="S230" s="1"/>
      <c r="T230" s="1"/>
      <c r="U230" s="1"/>
    </row>
    <row r="231" spans="1:21" ht="49.5" customHeight="1">
      <c r="A231" s="6"/>
      <c r="B231" s="53"/>
      <c r="C231" s="53"/>
      <c r="D231" s="53"/>
      <c r="E231" s="53"/>
      <c r="F231" s="6"/>
      <c r="G231" s="6"/>
      <c r="H231" s="6"/>
      <c r="I231" s="6"/>
      <c r="J231" s="1"/>
      <c r="K231" s="1"/>
      <c r="L231" s="1"/>
      <c r="M231" s="1"/>
      <c r="N231" s="1"/>
      <c r="O231" s="1"/>
      <c r="P231" s="2"/>
      <c r="Q231" s="1"/>
      <c r="R231" s="1"/>
      <c r="S231" s="1"/>
      <c r="T231" s="1"/>
      <c r="U231" s="1"/>
    </row>
    <row r="232" spans="1:21" ht="26.25" customHeight="1">
      <c r="A232" s="501"/>
      <c r="B232" s="501"/>
      <c r="C232" s="34"/>
      <c r="D232" s="8"/>
      <c r="E232" s="9"/>
      <c r="F232" s="502"/>
      <c r="G232" s="502"/>
      <c r="H232" s="502"/>
      <c r="I232" s="502"/>
      <c r="J232" s="1"/>
      <c r="K232" s="1"/>
      <c r="L232" s="1"/>
      <c r="M232" s="1"/>
      <c r="N232" s="1"/>
      <c r="O232" s="1"/>
      <c r="P232" s="2"/>
      <c r="Q232" s="1"/>
      <c r="R232" s="1"/>
      <c r="S232" s="1"/>
      <c r="T232" s="1"/>
      <c r="U232" s="1"/>
    </row>
    <row r="233" spans="3:21" ht="27.75" customHeight="1">
      <c r="C233" s="32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3:21" ht="36.75" customHeight="1">
      <c r="C234" s="32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3:21" ht="36.75" customHeight="1">
      <c r="C235" s="32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3:21" ht="36.75" customHeight="1">
      <c r="C236" s="32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3:21" ht="36.75" customHeight="1">
      <c r="C237" s="32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3:21" ht="36.75" customHeight="1">
      <c r="C238" s="32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4:21" ht="36.75" customHeight="1"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4:21" ht="36.75" customHeight="1"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4:21" ht="36.75" customHeight="1"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4:21" ht="36.75" customHeight="1"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4:21" ht="36.75" customHeight="1"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4:21" ht="36.75" customHeight="1"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4:21" ht="36.75" customHeight="1"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4:21" ht="36.75" customHeight="1"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4:21" ht="36.75" customHeight="1"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4:21" ht="36.75" customHeight="1"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4:21" ht="36.75" customHeight="1"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4:21" ht="36.75" customHeight="1"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4:21" ht="36.75" customHeight="1"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4:21" ht="63" customHeight="1"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4:21" ht="63" customHeight="1"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4:21" ht="63" customHeight="1"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4:21" ht="63" customHeight="1"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4:21" ht="63" customHeight="1"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4:21" ht="63" customHeight="1"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4:21" ht="63" customHeight="1"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4:21" ht="63" customHeight="1"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4:21" ht="63" customHeight="1"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4:21" ht="59.25" customHeight="1"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4:21" ht="44.25" customHeight="1"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4:21" ht="42" customHeight="1"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4:21" ht="58.5" customHeight="1"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4:21" ht="67.5" customHeight="1"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4:21" ht="81.75" customHeight="1"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4:21" ht="87.75" customHeight="1"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4:21" ht="51.75" customHeight="1"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4:21" ht="48" customHeight="1"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spans="4:21" ht="47.25" customHeight="1"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spans="4:21" ht="84.75" customHeight="1"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spans="4:21" ht="57" customHeight="1"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 spans="4:21" ht="35.25" customHeight="1"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 spans="4:21" ht="47.25" customHeight="1"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 spans="4:21" ht="56.25" customHeight="1"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 spans="4:21" ht="24" customHeight="1"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 spans="4:21" ht="48" customHeight="1"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 spans="4:21" ht="36.75" customHeight="1"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 spans="4:21" ht="18.75" customHeight="1"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 spans="4:21" ht="34.5" customHeight="1"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 spans="4:21" ht="60.75" customHeight="1"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 spans="4:21" ht="23.25" customHeight="1"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 spans="4:21" ht="45" customHeight="1"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 spans="4:21" ht="35.25" customHeight="1"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  <row r="285" spans="4:21" ht="35.25" customHeight="1"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</row>
    <row r="286" spans="4:21" ht="33" customHeight="1"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</row>
    <row r="287" spans="4:21" ht="72.75" customHeight="1"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 spans="4:21" ht="14.25" customHeight="1"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 ht="36.75" customHeight="1"/>
    <row r="290" ht="36" customHeight="1"/>
    <row r="291" ht="22.5" customHeight="1"/>
    <row r="292" ht="13.5" customHeight="1"/>
    <row r="293" ht="24.75" customHeight="1"/>
    <row r="294" ht="36.75" customHeight="1"/>
    <row r="295" ht="11.25" customHeight="1"/>
    <row r="296" ht="35.25" customHeight="1"/>
    <row r="297" ht="34.5" customHeight="1"/>
    <row r="299" ht="22.5" customHeight="1"/>
    <row r="301" ht="12.75" customHeight="1"/>
    <row r="302" ht="24" customHeight="1"/>
    <row r="303" ht="36.75" customHeight="1"/>
    <row r="304" ht="23.25" customHeight="1"/>
    <row r="307" ht="34.5" customHeight="1"/>
    <row r="308" ht="24" customHeight="1"/>
    <row r="309" ht="33.75" customHeight="1"/>
    <row r="310" ht="13.5" customHeight="1"/>
    <row r="311" ht="22.5" customHeight="1"/>
    <row r="312" ht="23.25" customHeight="1"/>
    <row r="313" ht="45.75" customHeight="1"/>
    <row r="314" ht="21" customHeight="1"/>
    <row r="315" ht="15" customHeight="1"/>
    <row r="316" ht="12.75" customHeight="1"/>
    <row r="317" ht="12" customHeight="1"/>
    <row r="318" ht="12" customHeight="1"/>
    <row r="319" ht="13.5" customHeight="1"/>
    <row r="320" ht="13.5" customHeight="1"/>
    <row r="321" ht="12.75" customHeight="1"/>
    <row r="322" ht="12.75" customHeight="1"/>
    <row r="323" ht="12" customHeight="1"/>
    <row r="324" ht="12.75" customHeight="1"/>
    <row r="325" ht="13.5" customHeight="1"/>
    <row r="326" ht="12" customHeight="1"/>
    <row r="327" ht="21.75" customHeight="1"/>
    <row r="328" ht="13.5" customHeight="1"/>
    <row r="329" ht="21.75" customHeight="1"/>
    <row r="330" ht="11.25" customHeight="1"/>
    <row r="331" ht="11.25" customHeight="1"/>
    <row r="332" ht="11.25" customHeight="1"/>
    <row r="333" ht="21" customHeight="1"/>
    <row r="334" ht="22.5" customHeight="1"/>
    <row r="335" ht="22.5" customHeight="1"/>
    <row r="336" ht="13.5" customHeight="1"/>
    <row r="337" ht="23.25" customHeight="1"/>
    <row r="338" ht="22.5" customHeight="1"/>
    <row r="339" ht="12" customHeight="1"/>
    <row r="340" ht="12" customHeight="1"/>
    <row r="341" ht="12.75" customHeight="1"/>
    <row r="343" ht="12" customHeight="1"/>
    <row r="344" ht="13.5" customHeight="1"/>
    <row r="345" ht="11.25" customHeight="1"/>
    <row r="346" ht="13.5" customHeight="1"/>
    <row r="347" ht="9.75" customHeight="1"/>
    <row r="348" ht="21.75" customHeight="1"/>
    <row r="349" ht="21.75" customHeight="1"/>
    <row r="350" ht="21" customHeight="1"/>
    <row r="351" ht="21" customHeight="1"/>
    <row r="352" ht="20.25" customHeight="1"/>
    <row r="353" ht="16.5" customHeight="1"/>
    <row r="354" ht="36" customHeight="1"/>
    <row r="355" ht="22.5" customHeight="1"/>
    <row r="356" ht="25.5" customHeight="1"/>
    <row r="357" ht="37.5" customHeight="1"/>
    <row r="358" ht="38.25" customHeight="1"/>
    <row r="359" ht="15" customHeight="1"/>
    <row r="360" ht="23.25" customHeight="1"/>
    <row r="361" ht="61.5" customHeight="1"/>
    <row r="362" ht="38.25" customHeight="1"/>
    <row r="363" ht="51" customHeight="1"/>
    <row r="364" ht="14.25" customHeight="1"/>
    <row r="365" ht="15" customHeight="1"/>
    <row r="366" ht="25.5" customHeight="1"/>
    <row r="367" ht="33" customHeight="1"/>
    <row r="368" ht="32.25" customHeight="1"/>
    <row r="369" ht="24.75" customHeight="1"/>
    <row r="370" ht="21" customHeight="1"/>
    <row r="371" ht="15" customHeight="1"/>
    <row r="372" ht="62.25" customHeight="1"/>
    <row r="373" ht="15.75" customHeight="1"/>
    <row r="374" ht="75" customHeight="1"/>
    <row r="375" ht="14.25" customHeight="1"/>
    <row r="376" ht="63.75" customHeight="1"/>
    <row r="377" ht="14.25" customHeight="1"/>
    <row r="378" ht="50.25" customHeight="1"/>
    <row r="379" ht="12.75" customHeight="1"/>
    <row r="380" ht="12" customHeight="1"/>
    <row r="381" ht="34.5" customHeight="1"/>
    <row r="382" ht="21.75" customHeight="1"/>
    <row r="383" ht="22.5" customHeight="1"/>
    <row r="384" ht="13.5" customHeight="1"/>
    <row r="385" ht="13.5" customHeight="1"/>
    <row r="386" ht="36.75" customHeight="1"/>
    <row r="387" ht="16.5" customHeight="1"/>
    <row r="388" ht="22.5" customHeight="1"/>
    <row r="389" ht="35.25" customHeight="1"/>
    <row r="390" ht="35.25" customHeight="1"/>
    <row r="391" ht="27" customHeight="1"/>
    <row r="392" ht="29.25" customHeight="1"/>
    <row r="393" ht="37.5" customHeight="1"/>
    <row r="394" ht="39.75" customHeight="1"/>
    <row r="395" ht="24" customHeight="1"/>
    <row r="396" ht="39" customHeight="1"/>
    <row r="397" ht="126" customHeight="1"/>
    <row r="398" ht="54.75" customHeight="1"/>
    <row r="399" ht="99.75" customHeight="1"/>
    <row r="400" ht="50.25" customHeight="1"/>
    <row r="401" ht="37.5" customHeight="1"/>
    <row r="402" ht="38.25" customHeight="1"/>
    <row r="403" ht="26.25" customHeight="1"/>
    <row r="404" ht="38.25" customHeight="1"/>
    <row r="405" ht="26.25" customHeight="1"/>
    <row r="406" ht="27.75" customHeight="1"/>
    <row r="407" ht="26.25" customHeight="1"/>
    <row r="408" ht="43.5" customHeight="1"/>
    <row r="409" ht="25.5" customHeight="1"/>
    <row r="410" ht="25.5" customHeight="1"/>
    <row r="411" ht="17.25" customHeight="1"/>
    <row r="412" ht="48.75" customHeight="1"/>
    <row r="413" ht="28.5" customHeight="1"/>
    <row r="414" ht="1.5" customHeight="1" hidden="1"/>
    <row r="415" ht="45" customHeight="1"/>
    <row r="416" ht="3" customHeight="1" hidden="1"/>
    <row r="417" ht="49.5" customHeight="1"/>
  </sheetData>
  <sheetProtection/>
  <mergeCells count="30">
    <mergeCell ref="O229:Q229"/>
    <mergeCell ref="A78:A79"/>
    <mergeCell ref="A66:A67"/>
    <mergeCell ref="B4:B6"/>
    <mergeCell ref="A74:A75"/>
    <mergeCell ref="C4:G4"/>
    <mergeCell ref="A232:B232"/>
    <mergeCell ref="F232:I232"/>
    <mergeCell ref="B226:C226"/>
    <mergeCell ref="B229:C229"/>
    <mergeCell ref="N5:N6"/>
    <mergeCell ref="A223:A224"/>
    <mergeCell ref="A3:S3"/>
    <mergeCell ref="A76:A77"/>
    <mergeCell ref="H4:M4"/>
    <mergeCell ref="M5:M6"/>
    <mergeCell ref="S5:S6"/>
    <mergeCell ref="A72:A73"/>
    <mergeCell ref="A61:A62"/>
    <mergeCell ref="A68:A69"/>
    <mergeCell ref="A1:S1"/>
    <mergeCell ref="A2:S2"/>
    <mergeCell ref="O5:R5"/>
    <mergeCell ref="A57:A58"/>
    <mergeCell ref="H5:H6"/>
    <mergeCell ref="I5:L5"/>
    <mergeCell ref="N4:S4"/>
    <mergeCell ref="C5:C6"/>
    <mergeCell ref="D5:G5"/>
    <mergeCell ref="A4:A6"/>
  </mergeCells>
  <printOptions horizontalCentered="1"/>
  <pageMargins left="0" right="0" top="0.1968503937007874" bottom="0" header="0" footer="0"/>
  <pageSetup horizontalDpi="600" verticalDpi="600" orientation="landscape" paperSize="9" scale="84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$</cp:lastModifiedBy>
  <cp:lastPrinted>2016-04-27T09:37:03Z</cp:lastPrinted>
  <dcterms:created xsi:type="dcterms:W3CDTF">2008-07-16T10:24:23Z</dcterms:created>
  <dcterms:modified xsi:type="dcterms:W3CDTF">2016-05-06T04:21:07Z</dcterms:modified>
  <cp:category/>
  <cp:version/>
  <cp:contentType/>
  <cp:contentStatus/>
</cp:coreProperties>
</file>